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čera\Desktop\"/>
    </mc:Choice>
  </mc:AlternateContent>
  <bookViews>
    <workbookView xWindow="0" yWindow="0" windowWidth="28770" windowHeight="12360"/>
  </bookViews>
  <sheets>
    <sheet name="Rekapitulace stavby" sheetId="1" r:id="rId1"/>
    <sheet name="SO001 - Vedlejší a ostatn..." sheetId="2" r:id="rId2"/>
    <sheet name="SO101 - Parkovací stání" sheetId="3" r:id="rId3"/>
    <sheet name="Pokyny pro vyplnění" sheetId="4" r:id="rId4"/>
  </sheets>
  <definedNames>
    <definedName name="_xlnm._FilterDatabase" localSheetId="1" hidden="1">'SO001 - Vedlejší a ostatn...'!$C$78:$K$110</definedName>
    <definedName name="_xlnm._FilterDatabase" localSheetId="2" hidden="1">'SO101 - Parkovací stání'!$C$87:$K$485</definedName>
    <definedName name="_xlnm.Print_Titles" localSheetId="0">'Rekapitulace stavby'!$49:$49</definedName>
    <definedName name="_xlnm.Print_Titles" localSheetId="1">'SO001 - Vedlejší a ostatn...'!$78:$78</definedName>
    <definedName name="_xlnm.Print_Titles" localSheetId="2">'SO101 - Parkovací stání'!$87:$87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'SO001 - Vedlejší a ostatn...'!$C$4:$J$36,'SO001 - Vedlejší a ostatn...'!$C$42:$J$60,'SO001 - Vedlejší a ostatn...'!$C$66:$K$110</definedName>
    <definedName name="_xlnm.Print_Area" localSheetId="2">'SO101 - Parkovací stání'!$C$4:$J$36,'SO101 - Parkovací stání'!$C$42:$J$69,'SO101 - Parkovací stání'!$C$75:$K$485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482" i="3"/>
  <c r="BH482" i="3"/>
  <c r="BG482" i="3"/>
  <c r="BF482" i="3"/>
  <c r="T482" i="3"/>
  <c r="T477" i="3" s="1"/>
  <c r="T476" i="3" s="1"/>
  <c r="R482" i="3"/>
  <c r="P482" i="3"/>
  <c r="BK482" i="3"/>
  <c r="J482" i="3"/>
  <c r="BE482" i="3"/>
  <c r="BI478" i="3"/>
  <c r="BH478" i="3"/>
  <c r="BG478" i="3"/>
  <c r="BF478" i="3"/>
  <c r="T478" i="3"/>
  <c r="R478" i="3"/>
  <c r="R477" i="3" s="1"/>
  <c r="R476" i="3" s="1"/>
  <c r="P478" i="3"/>
  <c r="P477" i="3"/>
  <c r="P476" i="3" s="1"/>
  <c r="BK478" i="3"/>
  <c r="BK477" i="3"/>
  <c r="BK476" i="3" s="1"/>
  <c r="J476" i="3" s="1"/>
  <c r="J67" i="3" s="1"/>
  <c r="J477" i="3"/>
  <c r="J68" i="3" s="1"/>
  <c r="J478" i="3"/>
  <c r="BE478" i="3"/>
  <c r="BI474" i="3"/>
  <c r="BH474" i="3"/>
  <c r="BG474" i="3"/>
  <c r="BF474" i="3"/>
  <c r="T474" i="3"/>
  <c r="T473" i="3"/>
  <c r="R474" i="3"/>
  <c r="R473" i="3"/>
  <c r="P474" i="3"/>
  <c r="P473" i="3"/>
  <c r="BK474" i="3"/>
  <c r="BK473" i="3"/>
  <c r="J473" i="3"/>
  <c r="J66" i="3" s="1"/>
  <c r="J474" i="3"/>
  <c r="BE474" i="3" s="1"/>
  <c r="BI469" i="3"/>
  <c r="BH469" i="3"/>
  <c r="BG469" i="3"/>
  <c r="BF469" i="3"/>
  <c r="T469" i="3"/>
  <c r="R469" i="3"/>
  <c r="P469" i="3"/>
  <c r="BK469" i="3"/>
  <c r="J469" i="3"/>
  <c r="BE469" i="3"/>
  <c r="BI465" i="3"/>
  <c r="BH465" i="3"/>
  <c r="BG465" i="3"/>
  <c r="BF465" i="3"/>
  <c r="T465" i="3"/>
  <c r="R465" i="3"/>
  <c r="P465" i="3"/>
  <c r="BK465" i="3"/>
  <c r="J465" i="3"/>
  <c r="BE465" i="3"/>
  <c r="BI461" i="3"/>
  <c r="BH461" i="3"/>
  <c r="BG461" i="3"/>
  <c r="BF461" i="3"/>
  <c r="T461" i="3"/>
  <c r="R461" i="3"/>
  <c r="P461" i="3"/>
  <c r="BK461" i="3"/>
  <c r="J461" i="3"/>
  <c r="BE461" i="3"/>
  <c r="BI456" i="3"/>
  <c r="BH456" i="3"/>
  <c r="BG456" i="3"/>
  <c r="BF456" i="3"/>
  <c r="T456" i="3"/>
  <c r="R456" i="3"/>
  <c r="P456" i="3"/>
  <c r="BK456" i="3"/>
  <c r="J456" i="3"/>
  <c r="BE456" i="3"/>
  <c r="BI451" i="3"/>
  <c r="BH451" i="3"/>
  <c r="BG451" i="3"/>
  <c r="BF451" i="3"/>
  <c r="T451" i="3"/>
  <c r="R451" i="3"/>
  <c r="R440" i="3" s="1"/>
  <c r="P451" i="3"/>
  <c r="BK451" i="3"/>
  <c r="J451" i="3"/>
  <c r="BE451" i="3"/>
  <c r="BI446" i="3"/>
  <c r="BH446" i="3"/>
  <c r="BG446" i="3"/>
  <c r="BF446" i="3"/>
  <c r="T446" i="3"/>
  <c r="R446" i="3"/>
  <c r="P446" i="3"/>
  <c r="BK446" i="3"/>
  <c r="BK440" i="3" s="1"/>
  <c r="J440" i="3" s="1"/>
  <c r="J65" i="3" s="1"/>
  <c r="J446" i="3"/>
  <c r="BE446" i="3"/>
  <c r="BI441" i="3"/>
  <c r="BH441" i="3"/>
  <c r="BG441" i="3"/>
  <c r="BF441" i="3"/>
  <c r="T441" i="3"/>
  <c r="T440" i="3"/>
  <c r="R441" i="3"/>
  <c r="P441" i="3"/>
  <c r="P440" i="3"/>
  <c r="BK441" i="3"/>
  <c r="J441" i="3"/>
  <c r="BE441" i="3" s="1"/>
  <c r="BI436" i="3"/>
  <c r="BH436" i="3"/>
  <c r="BG436" i="3"/>
  <c r="BF436" i="3"/>
  <c r="T436" i="3"/>
  <c r="R436" i="3"/>
  <c r="P436" i="3"/>
  <c r="BK436" i="3"/>
  <c r="J436" i="3"/>
  <c r="BE436" i="3"/>
  <c r="BI432" i="3"/>
  <c r="BH432" i="3"/>
  <c r="BG432" i="3"/>
  <c r="BF432" i="3"/>
  <c r="T432" i="3"/>
  <c r="R432" i="3"/>
  <c r="P432" i="3"/>
  <c r="BK432" i="3"/>
  <c r="J432" i="3"/>
  <c r="BE432" i="3"/>
  <c r="BI427" i="3"/>
  <c r="BH427" i="3"/>
  <c r="BG427" i="3"/>
  <c r="BF427" i="3"/>
  <c r="T427" i="3"/>
  <c r="R427" i="3"/>
  <c r="P427" i="3"/>
  <c r="BK427" i="3"/>
  <c r="J427" i="3"/>
  <c r="BE427" i="3"/>
  <c r="BI423" i="3"/>
  <c r="BH423" i="3"/>
  <c r="BG423" i="3"/>
  <c r="BF423" i="3"/>
  <c r="T423" i="3"/>
  <c r="R423" i="3"/>
  <c r="P423" i="3"/>
  <c r="BK423" i="3"/>
  <c r="J423" i="3"/>
  <c r="BE423" i="3"/>
  <c r="BI419" i="3"/>
  <c r="BH419" i="3"/>
  <c r="BG419" i="3"/>
  <c r="BF419" i="3"/>
  <c r="T419" i="3"/>
  <c r="R419" i="3"/>
  <c r="P419" i="3"/>
  <c r="BK419" i="3"/>
  <c r="J419" i="3"/>
  <c r="BE419" i="3"/>
  <c r="BI415" i="3"/>
  <c r="BH415" i="3"/>
  <c r="BG415" i="3"/>
  <c r="BF415" i="3"/>
  <c r="T415" i="3"/>
  <c r="R415" i="3"/>
  <c r="P415" i="3"/>
  <c r="BK415" i="3"/>
  <c r="J415" i="3"/>
  <c r="BE415" i="3"/>
  <c r="BI411" i="3"/>
  <c r="BH411" i="3"/>
  <c r="BG411" i="3"/>
  <c r="BF411" i="3"/>
  <c r="T411" i="3"/>
  <c r="R411" i="3"/>
  <c r="P411" i="3"/>
  <c r="BK411" i="3"/>
  <c r="J411" i="3"/>
  <c r="BE411" i="3"/>
  <c r="BI406" i="3"/>
  <c r="BH406" i="3"/>
  <c r="BG406" i="3"/>
  <c r="BF406" i="3"/>
  <c r="T406" i="3"/>
  <c r="R406" i="3"/>
  <c r="P406" i="3"/>
  <c r="BK406" i="3"/>
  <c r="J406" i="3"/>
  <c r="BE406" i="3"/>
  <c r="BI402" i="3"/>
  <c r="BH402" i="3"/>
  <c r="BG402" i="3"/>
  <c r="BF402" i="3"/>
  <c r="T402" i="3"/>
  <c r="R402" i="3"/>
  <c r="P402" i="3"/>
  <c r="BK402" i="3"/>
  <c r="J402" i="3"/>
  <c r="BE402" i="3"/>
  <c r="BI398" i="3"/>
  <c r="BH398" i="3"/>
  <c r="BG398" i="3"/>
  <c r="BF398" i="3"/>
  <c r="T398" i="3"/>
  <c r="R398" i="3"/>
  <c r="P398" i="3"/>
  <c r="BK398" i="3"/>
  <c r="J398" i="3"/>
  <c r="BE398" i="3"/>
  <c r="BI394" i="3"/>
  <c r="BH394" i="3"/>
  <c r="BG394" i="3"/>
  <c r="BF394" i="3"/>
  <c r="T394" i="3"/>
  <c r="R394" i="3"/>
  <c r="P394" i="3"/>
  <c r="BK394" i="3"/>
  <c r="J394" i="3"/>
  <c r="BE394" i="3"/>
  <c r="BI390" i="3"/>
  <c r="BH390" i="3"/>
  <c r="BG390" i="3"/>
  <c r="BF390" i="3"/>
  <c r="T390" i="3"/>
  <c r="R390" i="3"/>
  <c r="P390" i="3"/>
  <c r="BK390" i="3"/>
  <c r="J390" i="3"/>
  <c r="BE390" i="3"/>
  <c r="BI386" i="3"/>
  <c r="BH386" i="3"/>
  <c r="BG386" i="3"/>
  <c r="BF386" i="3"/>
  <c r="T386" i="3"/>
  <c r="R386" i="3"/>
  <c r="R377" i="3" s="1"/>
  <c r="P386" i="3"/>
  <c r="BK386" i="3"/>
  <c r="J386" i="3"/>
  <c r="BE386" i="3"/>
  <c r="BI382" i="3"/>
  <c r="BH382" i="3"/>
  <c r="BG382" i="3"/>
  <c r="BF382" i="3"/>
  <c r="T382" i="3"/>
  <c r="R382" i="3"/>
  <c r="P382" i="3"/>
  <c r="BK382" i="3"/>
  <c r="BK377" i="3" s="1"/>
  <c r="J377" i="3" s="1"/>
  <c r="J64" i="3" s="1"/>
  <c r="J382" i="3"/>
  <c r="BE382" i="3"/>
  <c r="BI378" i="3"/>
  <c r="BH378" i="3"/>
  <c r="BG378" i="3"/>
  <c r="BF378" i="3"/>
  <c r="T378" i="3"/>
  <c r="T377" i="3"/>
  <c r="R378" i="3"/>
  <c r="P378" i="3"/>
  <c r="P377" i="3"/>
  <c r="BK378" i="3"/>
  <c r="J378" i="3"/>
  <c r="BE378" i="3" s="1"/>
  <c r="BI373" i="3"/>
  <c r="BH373" i="3"/>
  <c r="BG373" i="3"/>
  <c r="BF373" i="3"/>
  <c r="T373" i="3"/>
  <c r="R373" i="3"/>
  <c r="P373" i="3"/>
  <c r="BK373" i="3"/>
  <c r="J373" i="3"/>
  <c r="BE373" i="3"/>
  <c r="BI369" i="3"/>
  <c r="BH369" i="3"/>
  <c r="BG369" i="3"/>
  <c r="BF369" i="3"/>
  <c r="T369" i="3"/>
  <c r="R369" i="3"/>
  <c r="P369" i="3"/>
  <c r="BK369" i="3"/>
  <c r="J369" i="3"/>
  <c r="BE369" i="3"/>
  <c r="BI365" i="3"/>
  <c r="BH365" i="3"/>
  <c r="BG365" i="3"/>
  <c r="BF365" i="3"/>
  <c r="T365" i="3"/>
  <c r="R365" i="3"/>
  <c r="P365" i="3"/>
  <c r="BK365" i="3"/>
  <c r="J365" i="3"/>
  <c r="BE365" i="3"/>
  <c r="BI360" i="3"/>
  <c r="BH360" i="3"/>
  <c r="BG360" i="3"/>
  <c r="BF360" i="3"/>
  <c r="T360" i="3"/>
  <c r="R360" i="3"/>
  <c r="P360" i="3"/>
  <c r="BK360" i="3"/>
  <c r="J360" i="3"/>
  <c r="BE360" i="3"/>
  <c r="BI356" i="3"/>
  <c r="BH356" i="3"/>
  <c r="BG356" i="3"/>
  <c r="BF356" i="3"/>
  <c r="T356" i="3"/>
  <c r="R356" i="3"/>
  <c r="P356" i="3"/>
  <c r="BK356" i="3"/>
  <c r="J356" i="3"/>
  <c r="BE356" i="3"/>
  <c r="BI352" i="3"/>
  <c r="BH352" i="3"/>
  <c r="BG352" i="3"/>
  <c r="BF352" i="3"/>
  <c r="T352" i="3"/>
  <c r="R352" i="3"/>
  <c r="P352" i="3"/>
  <c r="BK352" i="3"/>
  <c r="J352" i="3"/>
  <c r="BE352" i="3"/>
  <c r="BI348" i="3"/>
  <c r="BH348" i="3"/>
  <c r="BG348" i="3"/>
  <c r="BF348" i="3"/>
  <c r="T348" i="3"/>
  <c r="R348" i="3"/>
  <c r="P348" i="3"/>
  <c r="BK348" i="3"/>
  <c r="J348" i="3"/>
  <c r="BE348" i="3"/>
  <c r="BI344" i="3"/>
  <c r="BH344" i="3"/>
  <c r="BG344" i="3"/>
  <c r="BF344" i="3"/>
  <c r="T344" i="3"/>
  <c r="R344" i="3"/>
  <c r="P344" i="3"/>
  <c r="BK344" i="3"/>
  <c r="J344" i="3"/>
  <c r="BE344" i="3"/>
  <c r="BI340" i="3"/>
  <c r="BH340" i="3"/>
  <c r="BG340" i="3"/>
  <c r="BF340" i="3"/>
  <c r="T340" i="3"/>
  <c r="R340" i="3"/>
  <c r="P340" i="3"/>
  <c r="BK340" i="3"/>
  <c r="J340" i="3"/>
  <c r="BE340" i="3"/>
  <c r="BI336" i="3"/>
  <c r="BH336" i="3"/>
  <c r="BG336" i="3"/>
  <c r="BF336" i="3"/>
  <c r="T336" i="3"/>
  <c r="R336" i="3"/>
  <c r="P336" i="3"/>
  <c r="BK336" i="3"/>
  <c r="J336" i="3"/>
  <c r="BE336" i="3"/>
  <c r="BI332" i="3"/>
  <c r="BH332" i="3"/>
  <c r="BG332" i="3"/>
  <c r="BF332" i="3"/>
  <c r="T332" i="3"/>
  <c r="R332" i="3"/>
  <c r="P332" i="3"/>
  <c r="BK332" i="3"/>
  <c r="J332" i="3"/>
  <c r="BE332" i="3"/>
  <c r="BI328" i="3"/>
  <c r="BH328" i="3"/>
  <c r="BG328" i="3"/>
  <c r="BF328" i="3"/>
  <c r="T328" i="3"/>
  <c r="R328" i="3"/>
  <c r="P328" i="3"/>
  <c r="P319" i="3" s="1"/>
  <c r="BK328" i="3"/>
  <c r="J328" i="3"/>
  <c r="BE328" i="3"/>
  <c r="BI324" i="3"/>
  <c r="BH324" i="3"/>
  <c r="BG324" i="3"/>
  <c r="BF324" i="3"/>
  <c r="T324" i="3"/>
  <c r="T319" i="3" s="1"/>
  <c r="R324" i="3"/>
  <c r="P324" i="3"/>
  <c r="BK324" i="3"/>
  <c r="J324" i="3"/>
  <c r="BE324" i="3"/>
  <c r="BI320" i="3"/>
  <c r="BH320" i="3"/>
  <c r="BG320" i="3"/>
  <c r="BF320" i="3"/>
  <c r="T320" i="3"/>
  <c r="R320" i="3"/>
  <c r="R319" i="3"/>
  <c r="P320" i="3"/>
  <c r="BK320" i="3"/>
  <c r="BK319" i="3"/>
  <c r="J319" i="3" s="1"/>
  <c r="J63" i="3" s="1"/>
  <c r="J320" i="3"/>
  <c r="BE320" i="3"/>
  <c r="BI315" i="3"/>
  <c r="BH315" i="3"/>
  <c r="BG315" i="3"/>
  <c r="BF315" i="3"/>
  <c r="T315" i="3"/>
  <c r="T314" i="3"/>
  <c r="R315" i="3"/>
  <c r="R314" i="3"/>
  <c r="P315" i="3"/>
  <c r="P314" i="3"/>
  <c r="BK315" i="3"/>
  <c r="BK314" i="3"/>
  <c r="J314" i="3" s="1"/>
  <c r="J62" i="3" s="1"/>
  <c r="J315" i="3"/>
  <c r="BE315" i="3"/>
  <c r="BI310" i="3"/>
  <c r="BH310" i="3"/>
  <c r="BG310" i="3"/>
  <c r="BF310" i="3"/>
  <c r="T310" i="3"/>
  <c r="R310" i="3"/>
  <c r="P310" i="3"/>
  <c r="BK310" i="3"/>
  <c r="J310" i="3"/>
  <c r="BE310" i="3"/>
  <c r="BI306" i="3"/>
  <c r="BH306" i="3"/>
  <c r="BG306" i="3"/>
  <c r="BF306" i="3"/>
  <c r="T306" i="3"/>
  <c r="R306" i="3"/>
  <c r="P306" i="3"/>
  <c r="BK306" i="3"/>
  <c r="J306" i="3"/>
  <c r="BE306" i="3"/>
  <c r="BI301" i="3"/>
  <c r="BH301" i="3"/>
  <c r="BG301" i="3"/>
  <c r="BF301" i="3"/>
  <c r="T301" i="3"/>
  <c r="R301" i="3"/>
  <c r="P301" i="3"/>
  <c r="BK301" i="3"/>
  <c r="J301" i="3"/>
  <c r="BE301" i="3"/>
  <c r="BI296" i="3"/>
  <c r="BH296" i="3"/>
  <c r="BG296" i="3"/>
  <c r="BF296" i="3"/>
  <c r="T296" i="3"/>
  <c r="R296" i="3"/>
  <c r="P296" i="3"/>
  <c r="BK296" i="3"/>
  <c r="J296" i="3"/>
  <c r="BE296" i="3"/>
  <c r="BI291" i="3"/>
  <c r="BH291" i="3"/>
  <c r="BG291" i="3"/>
  <c r="BF291" i="3"/>
  <c r="T291" i="3"/>
  <c r="R291" i="3"/>
  <c r="P291" i="3"/>
  <c r="BK291" i="3"/>
  <c r="J291" i="3"/>
  <c r="BE291" i="3"/>
  <c r="BI287" i="3"/>
  <c r="BH287" i="3"/>
  <c r="BG287" i="3"/>
  <c r="BF287" i="3"/>
  <c r="T287" i="3"/>
  <c r="R287" i="3"/>
  <c r="P287" i="3"/>
  <c r="BK287" i="3"/>
  <c r="J287" i="3"/>
  <c r="BE287" i="3"/>
  <c r="BI283" i="3"/>
  <c r="BH283" i="3"/>
  <c r="BG283" i="3"/>
  <c r="BF283" i="3"/>
  <c r="T283" i="3"/>
  <c r="R283" i="3"/>
  <c r="P283" i="3"/>
  <c r="BK283" i="3"/>
  <c r="J283" i="3"/>
  <c r="BE283" i="3"/>
  <c r="BI279" i="3"/>
  <c r="BH279" i="3"/>
  <c r="BG279" i="3"/>
  <c r="BF279" i="3"/>
  <c r="T279" i="3"/>
  <c r="R279" i="3"/>
  <c r="P279" i="3"/>
  <c r="BK279" i="3"/>
  <c r="J279" i="3"/>
  <c r="BE279" i="3"/>
  <c r="BI275" i="3"/>
  <c r="BH275" i="3"/>
  <c r="BG275" i="3"/>
  <c r="BF275" i="3"/>
  <c r="T275" i="3"/>
  <c r="R275" i="3"/>
  <c r="P275" i="3"/>
  <c r="BK275" i="3"/>
  <c r="J275" i="3"/>
  <c r="BE275" i="3"/>
  <c r="BI271" i="3"/>
  <c r="BH271" i="3"/>
  <c r="BG271" i="3"/>
  <c r="BF271" i="3"/>
  <c r="T271" i="3"/>
  <c r="R271" i="3"/>
  <c r="P271" i="3"/>
  <c r="BK271" i="3"/>
  <c r="J271" i="3"/>
  <c r="BE271" i="3"/>
  <c r="BI267" i="3"/>
  <c r="BH267" i="3"/>
  <c r="BG267" i="3"/>
  <c r="BF267" i="3"/>
  <c r="T267" i="3"/>
  <c r="R267" i="3"/>
  <c r="P267" i="3"/>
  <c r="P257" i="3" s="1"/>
  <c r="BK267" i="3"/>
  <c r="J267" i="3"/>
  <c r="BE267" i="3"/>
  <c r="BI262" i="3"/>
  <c r="BH262" i="3"/>
  <c r="BG262" i="3"/>
  <c r="BF262" i="3"/>
  <c r="T262" i="3"/>
  <c r="T257" i="3" s="1"/>
  <c r="R262" i="3"/>
  <c r="P262" i="3"/>
  <c r="BK262" i="3"/>
  <c r="J262" i="3"/>
  <c r="BE262" i="3"/>
  <c r="BI258" i="3"/>
  <c r="BH258" i="3"/>
  <c r="BG258" i="3"/>
  <c r="BF258" i="3"/>
  <c r="T258" i="3"/>
  <c r="R258" i="3"/>
  <c r="R257" i="3"/>
  <c r="P258" i="3"/>
  <c r="BK258" i="3"/>
  <c r="BK257" i="3"/>
  <c r="J257" i="3" s="1"/>
  <c r="J61" i="3" s="1"/>
  <c r="J258" i="3"/>
  <c r="BE258" i="3"/>
  <c r="BI253" i="3"/>
  <c r="BH253" i="3"/>
  <c r="BG253" i="3"/>
  <c r="BF253" i="3"/>
  <c r="T253" i="3"/>
  <c r="T252" i="3"/>
  <c r="R253" i="3"/>
  <c r="R252" i="3"/>
  <c r="P253" i="3"/>
  <c r="P252" i="3"/>
  <c r="BK253" i="3"/>
  <c r="BK252" i="3"/>
  <c r="J252" i="3" s="1"/>
  <c r="J60" i="3" s="1"/>
  <c r="J253" i="3"/>
  <c r="BE253" i="3"/>
  <c r="BI248" i="3"/>
  <c r="BH248" i="3"/>
  <c r="BG248" i="3"/>
  <c r="BF248" i="3"/>
  <c r="T248" i="3"/>
  <c r="T247" i="3"/>
  <c r="R248" i="3"/>
  <c r="R247" i="3"/>
  <c r="P248" i="3"/>
  <c r="P247" i="3"/>
  <c r="BK248" i="3"/>
  <c r="BK247" i="3"/>
  <c r="J247" i="3" s="1"/>
  <c r="J59" i="3" s="1"/>
  <c r="J248" i="3"/>
  <c r="BE248" i="3"/>
  <c r="BI243" i="3"/>
  <c r="BH243" i="3"/>
  <c r="BG243" i="3"/>
  <c r="BF243" i="3"/>
  <c r="T243" i="3"/>
  <c r="R243" i="3"/>
  <c r="P243" i="3"/>
  <c r="BK243" i="3"/>
  <c r="J243" i="3"/>
  <c r="BE243" i="3"/>
  <c r="BI239" i="3"/>
  <c r="BH239" i="3"/>
  <c r="BG239" i="3"/>
  <c r="BF239" i="3"/>
  <c r="T239" i="3"/>
  <c r="R239" i="3"/>
  <c r="P239" i="3"/>
  <c r="BK239" i="3"/>
  <c r="J239" i="3"/>
  <c r="BE239" i="3"/>
  <c r="BI235" i="3"/>
  <c r="BH235" i="3"/>
  <c r="BG235" i="3"/>
  <c r="BF235" i="3"/>
  <c r="T235" i="3"/>
  <c r="R235" i="3"/>
  <c r="P235" i="3"/>
  <c r="BK235" i="3"/>
  <c r="J235" i="3"/>
  <c r="BE235" i="3"/>
  <c r="BI231" i="3"/>
  <c r="BH231" i="3"/>
  <c r="BG231" i="3"/>
  <c r="BF231" i="3"/>
  <c r="T231" i="3"/>
  <c r="R231" i="3"/>
  <c r="P231" i="3"/>
  <c r="BK231" i="3"/>
  <c r="J231" i="3"/>
  <c r="BE231" i="3"/>
  <c r="BI227" i="3"/>
  <c r="BH227" i="3"/>
  <c r="BG227" i="3"/>
  <c r="BF227" i="3"/>
  <c r="T227" i="3"/>
  <c r="R227" i="3"/>
  <c r="P227" i="3"/>
  <c r="BK227" i="3"/>
  <c r="J227" i="3"/>
  <c r="BE227" i="3"/>
  <c r="BI223" i="3"/>
  <c r="BH223" i="3"/>
  <c r="BG223" i="3"/>
  <c r="BF223" i="3"/>
  <c r="T223" i="3"/>
  <c r="R223" i="3"/>
  <c r="P223" i="3"/>
  <c r="BK223" i="3"/>
  <c r="J223" i="3"/>
  <c r="BE223" i="3"/>
  <c r="BI217" i="3"/>
  <c r="BH217" i="3"/>
  <c r="BG217" i="3"/>
  <c r="BF217" i="3"/>
  <c r="T217" i="3"/>
  <c r="R217" i="3"/>
  <c r="P217" i="3"/>
  <c r="BK217" i="3"/>
  <c r="J217" i="3"/>
  <c r="BE217" i="3"/>
  <c r="BI213" i="3"/>
  <c r="BH213" i="3"/>
  <c r="BG213" i="3"/>
  <c r="BF213" i="3"/>
  <c r="T213" i="3"/>
  <c r="R213" i="3"/>
  <c r="P213" i="3"/>
  <c r="BK213" i="3"/>
  <c r="J213" i="3"/>
  <c r="BE213" i="3"/>
  <c r="BI209" i="3"/>
  <c r="BH209" i="3"/>
  <c r="BG209" i="3"/>
  <c r="BF209" i="3"/>
  <c r="T209" i="3"/>
  <c r="R209" i="3"/>
  <c r="P209" i="3"/>
  <c r="BK209" i="3"/>
  <c r="J209" i="3"/>
  <c r="BE209" i="3"/>
  <c r="BI202" i="3"/>
  <c r="BH202" i="3"/>
  <c r="BG202" i="3"/>
  <c r="BF202" i="3"/>
  <c r="T202" i="3"/>
  <c r="R202" i="3"/>
  <c r="P202" i="3"/>
  <c r="BK202" i="3"/>
  <c r="J202" i="3"/>
  <c r="BE202" i="3"/>
  <c r="BI198" i="3"/>
  <c r="BH198" i="3"/>
  <c r="BG198" i="3"/>
  <c r="BF198" i="3"/>
  <c r="T198" i="3"/>
  <c r="R198" i="3"/>
  <c r="P198" i="3"/>
  <c r="BK198" i="3"/>
  <c r="J198" i="3"/>
  <c r="BE198" i="3"/>
  <c r="BI191" i="3"/>
  <c r="BH191" i="3"/>
  <c r="BG191" i="3"/>
  <c r="BF191" i="3"/>
  <c r="T191" i="3"/>
  <c r="R191" i="3"/>
  <c r="P191" i="3"/>
  <c r="BK191" i="3"/>
  <c r="J191" i="3"/>
  <c r="BE191" i="3"/>
  <c r="BI187" i="3"/>
  <c r="BH187" i="3"/>
  <c r="BG187" i="3"/>
  <c r="BF187" i="3"/>
  <c r="T187" i="3"/>
  <c r="R187" i="3"/>
  <c r="P187" i="3"/>
  <c r="BK187" i="3"/>
  <c r="J187" i="3"/>
  <c r="BE187" i="3"/>
  <c r="BI183" i="3"/>
  <c r="BH183" i="3"/>
  <c r="BG183" i="3"/>
  <c r="BF183" i="3"/>
  <c r="T183" i="3"/>
  <c r="R183" i="3"/>
  <c r="P183" i="3"/>
  <c r="BK183" i="3"/>
  <c r="J183" i="3"/>
  <c r="BE183" i="3"/>
  <c r="BI179" i="3"/>
  <c r="BH179" i="3"/>
  <c r="BG179" i="3"/>
  <c r="BF179" i="3"/>
  <c r="T179" i="3"/>
  <c r="R179" i="3"/>
  <c r="P179" i="3"/>
  <c r="BK179" i="3"/>
  <c r="J179" i="3"/>
  <c r="BE179" i="3"/>
  <c r="BI175" i="3"/>
  <c r="BH175" i="3"/>
  <c r="BG175" i="3"/>
  <c r="BF175" i="3"/>
  <c r="T175" i="3"/>
  <c r="R175" i="3"/>
  <c r="P175" i="3"/>
  <c r="BK175" i="3"/>
  <c r="J175" i="3"/>
  <c r="BE175" i="3"/>
  <c r="BI171" i="3"/>
  <c r="BH171" i="3"/>
  <c r="BG171" i="3"/>
  <c r="BF171" i="3"/>
  <c r="T171" i="3"/>
  <c r="R171" i="3"/>
  <c r="P171" i="3"/>
  <c r="BK171" i="3"/>
  <c r="J171" i="3"/>
  <c r="BE171" i="3"/>
  <c r="BI167" i="3"/>
  <c r="BH167" i="3"/>
  <c r="BG167" i="3"/>
  <c r="BF167" i="3"/>
  <c r="T167" i="3"/>
  <c r="R167" i="3"/>
  <c r="P167" i="3"/>
  <c r="BK167" i="3"/>
  <c r="J167" i="3"/>
  <c r="BE167" i="3"/>
  <c r="BI163" i="3"/>
  <c r="BH163" i="3"/>
  <c r="BG163" i="3"/>
  <c r="BF163" i="3"/>
  <c r="T163" i="3"/>
  <c r="R163" i="3"/>
  <c r="P163" i="3"/>
  <c r="BK163" i="3"/>
  <c r="J163" i="3"/>
  <c r="BE163" i="3"/>
  <c r="BI159" i="3"/>
  <c r="BH159" i="3"/>
  <c r="BG159" i="3"/>
  <c r="BF159" i="3"/>
  <c r="T159" i="3"/>
  <c r="R159" i="3"/>
  <c r="P159" i="3"/>
  <c r="BK159" i="3"/>
  <c r="J159" i="3"/>
  <c r="BE159" i="3"/>
  <c r="BI154" i="3"/>
  <c r="BH154" i="3"/>
  <c r="BG154" i="3"/>
  <c r="BF154" i="3"/>
  <c r="T154" i="3"/>
  <c r="R154" i="3"/>
  <c r="P154" i="3"/>
  <c r="BK154" i="3"/>
  <c r="J154" i="3"/>
  <c r="BE154" i="3"/>
  <c r="BI150" i="3"/>
  <c r="BH150" i="3"/>
  <c r="BG150" i="3"/>
  <c r="BF150" i="3"/>
  <c r="T150" i="3"/>
  <c r="R150" i="3"/>
  <c r="P150" i="3"/>
  <c r="BK150" i="3"/>
  <c r="J150" i="3"/>
  <c r="BE150" i="3"/>
  <c r="BI146" i="3"/>
  <c r="BH146" i="3"/>
  <c r="BG146" i="3"/>
  <c r="BF146" i="3"/>
  <c r="T146" i="3"/>
  <c r="R146" i="3"/>
  <c r="P146" i="3"/>
  <c r="BK146" i="3"/>
  <c r="J146" i="3"/>
  <c r="BE146" i="3"/>
  <c r="BI142" i="3"/>
  <c r="BH142" i="3"/>
  <c r="BG142" i="3"/>
  <c r="BF142" i="3"/>
  <c r="T142" i="3"/>
  <c r="R142" i="3"/>
  <c r="P142" i="3"/>
  <c r="BK142" i="3"/>
  <c r="J142" i="3"/>
  <c r="BE142" i="3"/>
  <c r="BI137" i="3"/>
  <c r="BH137" i="3"/>
  <c r="BG137" i="3"/>
  <c r="BF137" i="3"/>
  <c r="T137" i="3"/>
  <c r="R137" i="3"/>
  <c r="P137" i="3"/>
  <c r="BK137" i="3"/>
  <c r="J137" i="3"/>
  <c r="BE137" i="3"/>
  <c r="BI133" i="3"/>
  <c r="BH133" i="3"/>
  <c r="BG133" i="3"/>
  <c r="BF133" i="3"/>
  <c r="T133" i="3"/>
  <c r="R133" i="3"/>
  <c r="P133" i="3"/>
  <c r="BK133" i="3"/>
  <c r="J133" i="3"/>
  <c r="BE133" i="3"/>
  <c r="BI126" i="3"/>
  <c r="BH126" i="3"/>
  <c r="BG126" i="3"/>
  <c r="BF126" i="3"/>
  <c r="T126" i="3"/>
  <c r="R126" i="3"/>
  <c r="P126" i="3"/>
  <c r="BK126" i="3"/>
  <c r="J126" i="3"/>
  <c r="BE126" i="3"/>
  <c r="BI123" i="3"/>
  <c r="BH123" i="3"/>
  <c r="BG123" i="3"/>
  <c r="BF123" i="3"/>
  <c r="T123" i="3"/>
  <c r="R123" i="3"/>
  <c r="P123" i="3"/>
  <c r="BK123" i="3"/>
  <c r="J123" i="3"/>
  <c r="BE123" i="3"/>
  <c r="BI119" i="3"/>
  <c r="BH119" i="3"/>
  <c r="BG119" i="3"/>
  <c r="BF119" i="3"/>
  <c r="T119" i="3"/>
  <c r="R119" i="3"/>
  <c r="P119" i="3"/>
  <c r="BK119" i="3"/>
  <c r="J119" i="3"/>
  <c r="BE119" i="3"/>
  <c r="BI114" i="3"/>
  <c r="BH114" i="3"/>
  <c r="BG114" i="3"/>
  <c r="BF114" i="3"/>
  <c r="T114" i="3"/>
  <c r="R114" i="3"/>
  <c r="P114" i="3"/>
  <c r="BK114" i="3"/>
  <c r="J114" i="3"/>
  <c r="BE114" i="3"/>
  <c r="BI109" i="3"/>
  <c r="BH109" i="3"/>
  <c r="BG109" i="3"/>
  <c r="BF109" i="3"/>
  <c r="T109" i="3"/>
  <c r="R109" i="3"/>
  <c r="P109" i="3"/>
  <c r="BK109" i="3"/>
  <c r="J109" i="3"/>
  <c r="BE109" i="3"/>
  <c r="BI104" i="3"/>
  <c r="BH104" i="3"/>
  <c r="BG104" i="3"/>
  <c r="BF104" i="3"/>
  <c r="T104" i="3"/>
  <c r="R104" i="3"/>
  <c r="P104" i="3"/>
  <c r="BK104" i="3"/>
  <c r="J104" i="3"/>
  <c r="BE104" i="3"/>
  <c r="BI99" i="3"/>
  <c r="BH99" i="3"/>
  <c r="BG99" i="3"/>
  <c r="BF99" i="3"/>
  <c r="J31" i="3" s="1"/>
  <c r="AW53" i="1" s="1"/>
  <c r="T99" i="3"/>
  <c r="R99" i="3"/>
  <c r="P99" i="3"/>
  <c r="BK99" i="3"/>
  <c r="J99" i="3"/>
  <c r="BE99" i="3"/>
  <c r="BI95" i="3"/>
  <c r="F34" i="3" s="1"/>
  <c r="BD53" i="1" s="1"/>
  <c r="BH95" i="3"/>
  <c r="BG95" i="3"/>
  <c r="BF95" i="3"/>
  <c r="T95" i="3"/>
  <c r="R95" i="3"/>
  <c r="P95" i="3"/>
  <c r="BK95" i="3"/>
  <c r="J95" i="3"/>
  <c r="BE95" i="3"/>
  <c r="BI91" i="3"/>
  <c r="BH91" i="3"/>
  <c r="F33" i="3" s="1"/>
  <c r="BC53" i="1" s="1"/>
  <c r="BG91" i="3"/>
  <c r="F32" i="3"/>
  <c r="BB53" i="1" s="1"/>
  <c r="BF91" i="3"/>
  <c r="F31" i="3" s="1"/>
  <c r="BA53" i="1" s="1"/>
  <c r="T91" i="3"/>
  <c r="T90" i="3"/>
  <c r="T89" i="3" s="1"/>
  <c r="T88" i="3" s="1"/>
  <c r="R91" i="3"/>
  <c r="R90" i="3"/>
  <c r="P91" i="3"/>
  <c r="P90" i="3"/>
  <c r="P89" i="3" s="1"/>
  <c r="P88" i="3" s="1"/>
  <c r="AU53" i="1" s="1"/>
  <c r="BK91" i="3"/>
  <c r="BK90" i="3" s="1"/>
  <c r="J91" i="3"/>
  <c r="BE91" i="3"/>
  <c r="F30" i="3" s="1"/>
  <c r="AZ53" i="1" s="1"/>
  <c r="J84" i="3"/>
  <c r="F84" i="3"/>
  <c r="F82" i="3"/>
  <c r="E80" i="3"/>
  <c r="J51" i="3"/>
  <c r="F51" i="3"/>
  <c r="F49" i="3"/>
  <c r="E47" i="3"/>
  <c r="J18" i="3"/>
  <c r="E18" i="3"/>
  <c r="F85" i="3" s="1"/>
  <c r="J17" i="3"/>
  <c r="J12" i="3"/>
  <c r="J82" i="3" s="1"/>
  <c r="E7" i="3"/>
  <c r="E45" i="3" s="1"/>
  <c r="E78" i="3"/>
  <c r="AY52" i="1"/>
  <c r="AX52" i="1"/>
  <c r="BI107" i="2"/>
  <c r="BH107" i="2"/>
  <c r="BG107" i="2"/>
  <c r="BF107" i="2"/>
  <c r="T107" i="2"/>
  <c r="T106" i="2" s="1"/>
  <c r="R107" i="2"/>
  <c r="R106" i="2"/>
  <c r="P107" i="2"/>
  <c r="P106" i="2" s="1"/>
  <c r="BK107" i="2"/>
  <c r="BK106" i="2"/>
  <c r="J106" i="2"/>
  <c r="J59" i="2" s="1"/>
  <c r="J107" i="2"/>
  <c r="BE107" i="2"/>
  <c r="BI102" i="2"/>
  <c r="BH102" i="2"/>
  <c r="BG102" i="2"/>
  <c r="BF102" i="2"/>
  <c r="T102" i="2"/>
  <c r="R102" i="2"/>
  <c r="P102" i="2"/>
  <c r="BK102" i="2"/>
  <c r="J102" i="2"/>
  <c r="BE102" i="2" s="1"/>
  <c r="BI98" i="2"/>
  <c r="BH98" i="2"/>
  <c r="BG98" i="2"/>
  <c r="BF98" i="2"/>
  <c r="T98" i="2"/>
  <c r="R98" i="2"/>
  <c r="P98" i="2"/>
  <c r="BK98" i="2"/>
  <c r="J98" i="2"/>
  <c r="BE98" i="2"/>
  <c r="BI94" i="2"/>
  <c r="BH94" i="2"/>
  <c r="BG94" i="2"/>
  <c r="BF94" i="2"/>
  <c r="T94" i="2"/>
  <c r="R94" i="2"/>
  <c r="P94" i="2"/>
  <c r="BK94" i="2"/>
  <c r="J94" i="2"/>
  <c r="BE94" i="2" s="1"/>
  <c r="BI90" i="2"/>
  <c r="BH90" i="2"/>
  <c r="BG90" i="2"/>
  <c r="F32" i="2" s="1"/>
  <c r="BB52" i="1" s="1"/>
  <c r="BB51" i="1" s="1"/>
  <c r="BF90" i="2"/>
  <c r="T90" i="2"/>
  <c r="R90" i="2"/>
  <c r="P90" i="2"/>
  <c r="BK90" i="2"/>
  <c r="J90" i="2"/>
  <c r="BE90" i="2"/>
  <c r="BI86" i="2"/>
  <c r="BH86" i="2"/>
  <c r="BG86" i="2"/>
  <c r="BF86" i="2"/>
  <c r="J31" i="2" s="1"/>
  <c r="AW52" i="1" s="1"/>
  <c r="T86" i="2"/>
  <c r="T85" i="2" s="1"/>
  <c r="R86" i="2"/>
  <c r="R85" i="2"/>
  <c r="P86" i="2"/>
  <c r="P85" i="2" s="1"/>
  <c r="BK86" i="2"/>
  <c r="BK85" i="2"/>
  <c r="J85" i="2"/>
  <c r="J58" i="2" s="1"/>
  <c r="J86" i="2"/>
  <c r="BE86" i="2"/>
  <c r="BI81" i="2"/>
  <c r="F34" i="2" s="1"/>
  <c r="BD52" i="1" s="1"/>
  <c r="BD51" i="1" s="1"/>
  <c r="W30" i="1" s="1"/>
  <c r="BH81" i="2"/>
  <c r="F33" i="2"/>
  <c r="BC52" i="1" s="1"/>
  <c r="BG81" i="2"/>
  <c r="BF81" i="2"/>
  <c r="F31" i="2"/>
  <c r="BA52" i="1" s="1"/>
  <c r="BA51" i="1" s="1"/>
  <c r="T81" i="2"/>
  <c r="T80" i="2"/>
  <c r="R81" i="2"/>
  <c r="R80" i="2"/>
  <c r="R79" i="2"/>
  <c r="P81" i="2"/>
  <c r="P80" i="2" s="1"/>
  <c r="P79" i="2" s="1"/>
  <c r="AU52" i="1" s="1"/>
  <c r="BK81" i="2"/>
  <c r="BK80" i="2" s="1"/>
  <c r="J81" i="2"/>
  <c r="BE81" i="2" s="1"/>
  <c r="J75" i="2"/>
  <c r="F75" i="2"/>
  <c r="F73" i="2"/>
  <c r="E71" i="2"/>
  <c r="J51" i="2"/>
  <c r="F51" i="2"/>
  <c r="F49" i="2"/>
  <c r="E47" i="2"/>
  <c r="J18" i="2"/>
  <c r="E18" i="2"/>
  <c r="F76" i="2"/>
  <c r="F52" i="2"/>
  <c r="J17" i="2"/>
  <c r="J12" i="2"/>
  <c r="J73" i="2"/>
  <c r="J49" i="2"/>
  <c r="E7" i="2"/>
  <c r="E69" i="2" s="1"/>
  <c r="AS51" i="1"/>
  <c r="L47" i="1"/>
  <c r="AM46" i="1"/>
  <c r="L46" i="1"/>
  <c r="AM44" i="1"/>
  <c r="L44" i="1"/>
  <c r="L42" i="1"/>
  <c r="L41" i="1"/>
  <c r="BK79" i="2" l="1"/>
  <c r="J79" i="2" s="1"/>
  <c r="J80" i="2"/>
  <c r="J57" i="2" s="1"/>
  <c r="T79" i="2"/>
  <c r="BC51" i="1"/>
  <c r="R89" i="3"/>
  <c r="R88" i="3" s="1"/>
  <c r="AU51" i="1"/>
  <c r="AX51" i="1"/>
  <c r="W28" i="1"/>
  <c r="F30" i="2"/>
  <c r="AZ52" i="1" s="1"/>
  <c r="AZ51" i="1" s="1"/>
  <c r="J30" i="2"/>
  <c r="AV52" i="1" s="1"/>
  <c r="AT52" i="1" s="1"/>
  <c r="W27" i="1"/>
  <c r="AW51" i="1"/>
  <c r="AK27" i="1" s="1"/>
  <c r="J90" i="3"/>
  <c r="J58" i="3" s="1"/>
  <c r="BK89" i="3"/>
  <c r="J30" i="3"/>
  <c r="AV53" i="1" s="1"/>
  <c r="AT53" i="1" s="1"/>
  <c r="E45" i="2"/>
  <c r="J49" i="3"/>
  <c r="F52" i="3"/>
  <c r="BK88" i="3" l="1"/>
  <c r="J88" i="3" s="1"/>
  <c r="J89" i="3"/>
  <c r="J57" i="3" s="1"/>
  <c r="AY51" i="1"/>
  <c r="W29" i="1"/>
  <c r="AV51" i="1"/>
  <c r="W26" i="1"/>
  <c r="J56" i="2"/>
  <c r="J27" i="2"/>
  <c r="AG52" i="1" l="1"/>
  <c r="J36" i="2"/>
  <c r="AK26" i="1"/>
  <c r="AT51" i="1"/>
  <c r="J56" i="3"/>
  <c r="J27" i="3"/>
  <c r="AG53" i="1" l="1"/>
  <c r="AN53" i="1" s="1"/>
  <c r="J36" i="3"/>
  <c r="AN52" i="1"/>
  <c r="AG51" i="1"/>
  <c r="AK23" i="1" l="1"/>
  <c r="AK32" i="1" s="1"/>
  <c r="AN51" i="1"/>
</calcChain>
</file>

<file path=xl/sharedStrings.xml><?xml version="1.0" encoding="utf-8"?>
<sst xmlns="http://schemas.openxmlformats.org/spreadsheetml/2006/main" count="4739" uniqueCount="928">
  <si>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</si>
  <si>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</si>
  <si>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</si>
  <si>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</si>
  <si>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</si>
  <si>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</si>
  <si>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</si>
  <si>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{224f315a-9268-4629-b2c5-8d097a46f3da}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</si>
  <si>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</si>
  <si>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</si>
  <si>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</si>
  <si>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</si>
  <si>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</si>
  <si>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</si>
  <si>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</si>
  <si>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</si>
  <si>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</si>
  <si>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17-75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</si>
  <si>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</si>
  <si>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</si>
  <si>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před č.p.381, Přelouč</t>
  </si>
  <si>
    <t>0,1</t>
  </si>
  <si>
    <t>KSO:</t>
  </si>
  <si>
    <t>822 25</t>
  </si>
  <si>
    <t>CC-CZ:</t>
  </si>
  <si>
    <t>21121</t>
  </si>
  <si>
    <t>1</t>
  </si>
  <si>
    <t>Místo:</t>
  </si>
  <si>
    <t>Datum:</t>
  </si>
  <si>
    <t>1. 3. 2018</t>
  </si>
  <si>
    <t>10</t>
  </si>
  <si>
    <t>100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</si>
  <si>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</si>
  <si>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</si>
  <si>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</si>
  <si>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</si>
  <si>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</si>
  <si>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</si>
  <si>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</si>
  <si>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</si>
  <si>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</si>
  <si>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28860080</t>
  </si>
  <si>
    <t>VDI projekt s.r.o.</t>
  </si>
  <si>
    <t>CZ28860080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</si>
  <si>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</si>
  <si>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</si>
  <si>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</si>
  <si>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</si>
  <si>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</si>
  <si>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</si>
  <si>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</si>
  <si>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</si>
  <si>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</si>
  <si>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</si>
  <si>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</si>
  <si>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</si>
  <si>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</si>
  <si>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</si>
  <si>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</si>
  <si>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</si>
  <si>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</si>
  <si>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</si>
  <si>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</si>
  <si>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</si>
  <si>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</si>
  <si>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</si>
  <si>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</si>
  <si>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</si>
  <si>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</si>
  <si>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</si>
  <si>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</si>
  <si>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</si>
  <si>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</si>
  <si>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</si>
  <si>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</si>
  <si>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</si>
  <si>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</si>
  <si>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</si>
  <si>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</si>
  <si>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</si>
  <si>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</si>
  <si>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</si>
  <si>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</si>
  <si>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</si>
  <si>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SO001</t>
  </si>
  <si>
    <t>Vedlejší a ostatní náklady</t>
  </si>
  <si>
    <t>STA</t>
  </si>
  <si>
    <t>{0a0489af-a0ff-46b6-b85e-2c1b19f2c833}</t>
  </si>
  <si>
    <t>2</t>
  </si>
  <si>
    <t>SO101</t>
  </si>
  <si>
    <t>Parkovací stání</t>
  </si>
  <si>
    <t>{5dd487be-afc8-47f4-a295-bd96e64f26e3}</t>
  </si>
  <si>
    <t>822 55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</si>
  <si>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</si>
  <si>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</si>
  <si>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</si>
  <si>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</si>
  <si>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</si>
  <si>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</si>
  <si>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</si>
  <si>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</si>
  <si>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</si>
  <si>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</si>
  <si>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</si>
  <si>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</si>
  <si>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</si>
  <si>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VRN1 - Průzkumné, geodetické a projektové práce</t>
  </si>
  <si>
    <t>VRN3 - Regulace a ochrana dopravy (i pěší)</t>
  </si>
  <si>
    <t>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</si>
  <si>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</si>
  <si>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</si>
  <si>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</si>
  <si>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</si>
  <si>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</si>
  <si>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</si>
  <si>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</si>
  <si>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</si>
  <si>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</si>
  <si>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</si>
  <si>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</si>
  <si>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</si>
  <si>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</si>
  <si>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</si>
  <si>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VRN1</t>
  </si>
  <si>
    <t>Průzkumné, geodetické a projektové práce</t>
  </si>
  <si>
    <t>4</t>
  </si>
  <si>
    <t>ROZPOCET</t>
  </si>
  <si>
    <t>K</t>
  </si>
  <si>
    <t>013254000</t>
  </si>
  <si>
    <t>Dokumentace skutečného provedení stavby - 4x tištěná, 1x na CD</t>
  </si>
  <si>
    <t>KČ</t>
  </si>
  <si>
    <t>627809364</t>
  </si>
  <si>
    <t>PP</t>
  </si>
  <si>
    <t>Průzkumné, geodetické a projektové práce projektové práce dokumentace stavby (výkresová a textová) skutečného provedení stavby</t>
  </si>
  <si>
    <t>VV</t>
  </si>
  <si>
    <t>True</t>
  </si>
  <si>
    <t>Součet</t>
  </si>
  <si>
    <t>VRN3</t>
  </si>
  <si>
    <t>Regulace a ochrana dopravy (i pěší)</t>
  </si>
  <si>
    <t>030001000</t>
  </si>
  <si>
    <t>Zařízení staveniště</t>
  </si>
  <si>
    <t>401964931</t>
  </si>
  <si>
    <t>Základní rozdělení průvodních činností a nákladů zařízení staveniště</t>
  </si>
  <si>
    <t>3</t>
  </si>
  <si>
    <t>032903000</t>
  </si>
  <si>
    <t>Náklady na provoz a údržbu vybavení staveniště</t>
  </si>
  <si>
    <t>-2052122846</t>
  </si>
  <si>
    <t>Zařízení staveniště vybavení staveniště náklady na provoz a údržbu vybavení staveniště</t>
  </si>
  <si>
    <t>034403000</t>
  </si>
  <si>
    <t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</t>
  </si>
  <si>
    <t>-972319650</t>
  </si>
  <si>
    <t>Zařízení staveniště zabezpečení staveniště dopravní značení na staveništi</t>
  </si>
  <si>
    <t>5</t>
  </si>
  <si>
    <t>034403001</t>
  </si>
  <si>
    <t xml:space="preserve">Pomocné práce zajištění nebo řízení regulaci a ochranu dopravy - úhrnná částka musí obsahovat veškeré nákl. na dočasné úpravy a regulaci dopr.(i pěší) na staveništi </t>
  </si>
  <si>
    <t>1715646414</t>
  </si>
  <si>
    <t>Pomocné práce zajištění nebo řízení regulaci a ochranu dopravy - úhrnná částka musí obsahovat veškeré nákl. na dočasné úpravy a regulaci dopr.(i pěší) na staveništi pro zajištění dopravy a přístupu k nemovitostem (např.lávky, nájezdy) a zajištění staveniště dle BOZP (ochranná oplocení, zajištění výkopů a pod..)</t>
  </si>
  <si>
    <t>"pro zajištění dopravy a přístupu k nemovitostem (např.lávky, nájezdy) a zajištění staveniště dle BOZP (ochranná oplocení, zajištění výkopů a pod..)"1</t>
  </si>
  <si>
    <t>6</t>
  </si>
  <si>
    <t>039103000</t>
  </si>
  <si>
    <t>Rozebrání, bourání a odvoz zařízení staveniště</t>
  </si>
  <si>
    <t>-530240419</t>
  </si>
  <si>
    <t>Zařízení staveniště zrušení zařízení staveniště rozebrání, bourání a odvoz</t>
  </si>
  <si>
    <t>VRN4</t>
  </si>
  <si>
    <t>Inženýrská činnost</t>
  </si>
  <si>
    <t>7</t>
  </si>
  <si>
    <t>043134000</t>
  </si>
  <si>
    <t>Zkoušky zatěžovací - provedení 4 statických zatěžovacích zkoušek</t>
  </si>
  <si>
    <t>358061224</t>
  </si>
  <si>
    <t>Inženýrská činnost zkoušky a ostatní měření zkoušky zátěžové</t>
  </si>
  <si>
    <t>SO101 - Parkovací stání</t>
  </si>
  <si>
    <t>CZ0000274101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</si>
  <si>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</si>
  <si>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</si>
  <si>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</si>
  <si>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</si>
  <si>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</si>
  <si>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</si>
  <si>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</si>
  <si>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</si>
  <si>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</si>
  <si>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</si>
  <si>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</si>
  <si>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</si>
  <si>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</si>
  <si>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</si>
  <si>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</si>
  <si>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111201101</t>
  </si>
  <si>
    <t>Odstranění křovin a stromů průměru kmene do 100 mm i s kořeny z celkové plochy do 1000 m2 vč.likvidace</t>
  </si>
  <si>
    <t>m2</t>
  </si>
  <si>
    <t>-1470877744</t>
  </si>
  <si>
    <t>Odstranění křovin a stromů s odstraněním kořenů průměru kmene do 100 mm do sklonu terénu 1 : 5, při celkové ploše do 1 000 m2</t>
  </si>
  <si>
    <t>"odstranění vegetace"2</t>
  </si>
  <si>
    <t>111301111</t>
  </si>
  <si>
    <t>Sejmutí drnu tl do 100 mm s přemístěním do 50 m nebo naložením na dopravní prostředek</t>
  </si>
  <si>
    <t>CS ÚRS 2018 01</t>
  </si>
  <si>
    <t>862085137</t>
  </si>
  <si>
    <t>Sejmutí drnu tl. do 100 mm, v jakékoliv ploše</t>
  </si>
  <si>
    <t>"v místě nového parkoviště a podél obrub"(4,1+2,4+2,4)*0,5+31,9</t>
  </si>
  <si>
    <t>113106121.R</t>
  </si>
  <si>
    <t>Rozebrání dlažeb komunikací pro pěší z betonových nebo kamenných dlaždic  ručně s uložením na palety</t>
  </si>
  <si>
    <t>-1232226798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</si>
  <si>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</si>
  <si>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"dle PD B.2"</t>
  </si>
  <si>
    <t>"beton.dlažba"11,1</t>
  </si>
  <si>
    <t>113107323</t>
  </si>
  <si>
    <t>Odstranění podkladu z kameniva drceného tl 300 mm strojně pl do 50 m2</t>
  </si>
  <si>
    <t>-706804428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</si>
  <si>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</si>
  <si>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"rýha vozovka"1,5*1</t>
  </si>
  <si>
    <t>113154113</t>
  </si>
  <si>
    <t>Frézování živičného krytu tl 50 mm pruh š 0,5 m pl do 500 m2 bez překážek v trase</t>
  </si>
  <si>
    <t>CS ÚRS 2016 01</t>
  </si>
  <si>
    <t>-2052479066</t>
  </si>
  <si>
    <t>Frézování živičného podkladu nebo krytu s naložením na dopravní prostředek plochy do 500 m2 bez překážek v trase pruhu šířky do 0,5 m, tloušťky vrstvy 50 mm</t>
  </si>
  <si>
    <t xml:space="preserve">"dle PD B.2" </t>
  </si>
  <si>
    <t>"napojení na vozovku + rýha" (15,9+1+1)*0,5+1,5*1,0+1,5*1,5</t>
  </si>
  <si>
    <t>113202111</t>
  </si>
  <si>
    <t>Vytrhání obrub krajníků obrubníků stojatých</t>
  </si>
  <si>
    <t>m</t>
  </si>
  <si>
    <t>-1724883625</t>
  </si>
  <si>
    <t>Vytrhání obrub s vybouráním lože, s přemístěním hmot na skládku na vzdálenost do 3 m nebo s naložením na dopravní prostředek z krajníků nebo obrubníků stojatých</t>
  </si>
  <si>
    <t>"dle PD přílohy B.2"</t>
  </si>
  <si>
    <t>"sil.obruba+napojení"15,9+1+1</t>
  </si>
  <si>
    <t>120001101</t>
  </si>
  <si>
    <t>Příplatek za ztížení vykopávky v blízkosti podzemního vedení</t>
  </si>
  <si>
    <t>m3</t>
  </si>
  <si>
    <t>-2086411787</t>
  </si>
  <si>
    <t>Příplatek k cenám vykopávek za ztížení vykopávky v blízkosti podzemního vedení nebo výbušnin v horninách jakékoliv třídy</t>
  </si>
  <si>
    <t>"inž. sítě - předpoklad"5</t>
  </si>
  <si>
    <t>8</t>
  </si>
  <si>
    <t>M</t>
  </si>
  <si>
    <t>R04</t>
  </si>
  <si>
    <t>Kopané sondy pro ověření průběhu inž. sítí - ruční práce vč. zasypání sond</t>
  </si>
  <si>
    <t>kus</t>
  </si>
  <si>
    <t>205961387</t>
  </si>
  <si>
    <t>"dle potřeby pro ověření průběhu a hloubky uložení inž. sítí"3</t>
  </si>
  <si>
    <t>9</t>
  </si>
  <si>
    <t>122202201</t>
  </si>
  <si>
    <t>Odkopávky a prokopávky nezapažené pro silnice objemu do 100 m3 v hornině tř. 3</t>
  </si>
  <si>
    <t>-961145516</t>
  </si>
  <si>
    <t>Odkopávky a prokopávky nezapažené pro silnice s přemístěním výkopku v příčných profilech na vzdálenost do 15 m nebo s naložením na dopravní prostředek v hornině tř. 3 do 100 m3</t>
  </si>
  <si>
    <t>"dle PD C.3"</t>
  </si>
  <si>
    <t>"kce parkoviště"27,4*1,08*0,4</t>
  </si>
  <si>
    <t xml:space="preserve">"sanace aktivní zóny" </t>
  </si>
  <si>
    <t>"parkoviště"27,4*1,08*0,3</t>
  </si>
  <si>
    <t>122202209</t>
  </si>
  <si>
    <t>Příplatek k odkopávkám a prokopávkám pro silnice v hornině tř. 3 za lepivost</t>
  </si>
  <si>
    <t>2033825361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</si>
  <si>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</si>
  <si>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"dle pol 122202201"20,714</t>
  </si>
  <si>
    <t>91</t>
  </si>
  <si>
    <t>132201101</t>
  </si>
  <si>
    <t>Hloubení rýh š do 600 mm v hornině tř. 3 objemu do 100 m3</t>
  </si>
  <si>
    <t>-1085200129</t>
  </si>
  <si>
    <t>Hloubení zapažených i nezapažených rýh šířky do 600 mm  s urovnáním dna do předepsaného profilu a spádu v hornině tř. 3 do 100 m3</t>
  </si>
  <si>
    <t>"obruby"(4,1+0,6+0,9+0,7+15,9)*0,3*0,2+(2,4+13,7+2,4+1+1)*0,5*0,2</t>
  </si>
  <si>
    <t>"kce podél garáží"11,1*0,4</t>
  </si>
  <si>
    <t>92</t>
  </si>
  <si>
    <t>132201109</t>
  </si>
  <si>
    <t>Příplatek za lepivost k hloubení rýh š do 600 mm v hornině tř. 3</t>
  </si>
  <si>
    <t>68749185</t>
  </si>
  <si>
    <t>Hloubení zapažených i nezapažených rýh šířky do 600 mm s urovnáním dna do předepsaného profilu a spádu v hornině tř. 3 Příplatek k cenám za lepivost horniny tř. 3</t>
  </si>
  <si>
    <t>"dle pol.č.132201101"7,822</t>
  </si>
  <si>
    <t>93</t>
  </si>
  <si>
    <t>132201201</t>
  </si>
  <si>
    <t>Hloubení rýh š do 2000 mm v hornině tř. 3 objemu do 100 m3</t>
  </si>
  <si>
    <t>1089427389</t>
  </si>
  <si>
    <t>Hloubení zapažených i nezapažených rýh šířky přes 600 do 2 000 mm s urovnáním dna do předepsaného profilu a spádu v hornině tř. 3 do 100 m3</t>
  </si>
  <si>
    <t>"přípojka DN150"3,3*1,0*1,5</t>
  </si>
  <si>
    <t>14</t>
  </si>
  <si>
    <t>132201209</t>
  </si>
  <si>
    <t>Příplatek za lepivost k hloubení rýh š do 2000 mm v hornině tř. 3</t>
  </si>
  <si>
    <t>2029299267</t>
  </si>
  <si>
    <t>Hloubení zapažených i nezapažených rýh šířky přes 600 do 2 000 mm s urovnáním dna do předepsaného profilu a spádu v hornině tř. 3 Příplatek k cenám za lepivost horniny tř. 3</t>
  </si>
  <si>
    <t>"dle pol.132201202"4,95</t>
  </si>
  <si>
    <t>133201101</t>
  </si>
  <si>
    <t>Hloubení šachet v hornině tř. 3 objemu do 100 m3</t>
  </si>
  <si>
    <t>722114513</t>
  </si>
  <si>
    <t>Hloubení zapažených i nezapažených šachet s případným nutným přemístěním výkopku ve výkopišti v hornině tř. 3 do 100 m3</t>
  </si>
  <si>
    <t>"ul.vpust"1,5*1,5*1,5</t>
  </si>
  <si>
    <t>"napojení"5</t>
  </si>
  <si>
    <t>16</t>
  </si>
  <si>
    <t>133201109</t>
  </si>
  <si>
    <t>Příplatek za lepivost u hloubení šachet v hornině tř. 3</t>
  </si>
  <si>
    <t>1056773915</t>
  </si>
  <si>
    <t>Hloubení zapažených i nezapažených šachet s případným nutným přemístěním výkopku ve výkopišti v hornině tř. 3 Příplatek k cenám za lepivost horniny tř. 3</t>
  </si>
  <si>
    <t>"dle pol.133201101"8,375</t>
  </si>
  <si>
    <t>17</t>
  </si>
  <si>
    <t>151101101</t>
  </si>
  <si>
    <t>Zřízení příložného pažení a rozepření stěn rýh hl do 2 m</t>
  </si>
  <si>
    <t>1435435657</t>
  </si>
  <si>
    <t>Zřízení pažení a rozepření stěn rýh pro podzemní vedení pro všechny šířky rýhy  příložné pro jakoukoliv mezerovitost, hloubky do 2 m</t>
  </si>
  <si>
    <t>"dle potřeby"2*3,3*1,5+1*1,5</t>
  </si>
  <si>
    <t>18</t>
  </si>
  <si>
    <t>151101111</t>
  </si>
  <si>
    <t>Odstranění příložného pažení a rozepření stěn rýh hl do 2 m</t>
  </si>
  <si>
    <t>-148022093</t>
  </si>
  <si>
    <t>Odstranění pažení a rozepření stěn rýh pro podzemní vedení  s uložením materiálu na vzdálenost do 3 m od kraje výkopu příložné, hloubky do 2 m</t>
  </si>
  <si>
    <t>"dle pol.č.151101101"11,4</t>
  </si>
  <si>
    <t>19</t>
  </si>
  <si>
    <t>161101101</t>
  </si>
  <si>
    <t>Svislé přemístění výkopku z horniny tř. 1 až 4 při hloubce výkopu přes 1 do 2,5 m</t>
  </si>
  <si>
    <t>-1611157170</t>
  </si>
  <si>
    <t>Svislé přemístění výkopku bez naložení do dopravní nádoby avšak s vyprázdněním dopravní nádoby na hromadu nebo do dopravního prostředku z horniny tř. 1 až 4, při hloubce výkopu přes 1 do 2,5 m</t>
  </si>
  <si>
    <t>7,822+4,95+8,375</t>
  </si>
  <si>
    <t>20</t>
  </si>
  <si>
    <t>162701105</t>
  </si>
  <si>
    <t>Vodorovné přemístění do 10000 m výkopku/sypaniny z horniny tř. 1 až 4</t>
  </si>
  <si>
    <t>1579488259</t>
  </si>
  <si>
    <t>Vodorovné přemístění výkopku nebo sypaniny po suchu na obvyklém dopravním prostředku, bez naložení výkopku, avšak se složením bez rozhrnutí z horniny tř. 1 až 4 na vzdálenost přes 9 000 do 10 000 m</t>
  </si>
  <si>
    <t>"přebytek zeminy"36,35*0,1+20,714+7,822+4,95+8,375</t>
  </si>
  <si>
    <t>162701109</t>
  </si>
  <si>
    <t>Příplatek k vodorovnému přemístění výkopku z horniny tř. 1 až 4 ZKD 1000 m přes 10000 m</t>
  </si>
  <si>
    <t>-1506019620</t>
  </si>
  <si>
    <t>Vodorovné přemístění výkopku po suchu na obvyklém dopravním prostředku, bez naložení výkopku, avšak se složením bez rozhrnutí z horniny tř. 1 až 4 na vzdálenost Příplatek k ceně za každých dalších i započatých 1 000 m</t>
  </si>
  <si>
    <t>"odvoz na skládku do 15km"45,496*5</t>
  </si>
  <si>
    <t>22</t>
  </si>
  <si>
    <t>171201201</t>
  </si>
  <si>
    <t>Uložení sypaniny na skládky</t>
  </si>
  <si>
    <t>1229216135</t>
  </si>
  <si>
    <t>"dle pol. 162701105" 45,496</t>
  </si>
  <si>
    <t>23</t>
  </si>
  <si>
    <t>171201211</t>
  </si>
  <si>
    <t>Poplatek za uložení odpadu ze sypaniny na skládce (skládkovné)</t>
  </si>
  <si>
    <t>t</t>
  </si>
  <si>
    <t>1554201078</t>
  </si>
  <si>
    <t>Uložení sypaniny poplatek za uložení sypaniny na skládce (skládkovné)</t>
  </si>
  <si>
    <t>45,496*1,8</t>
  </si>
  <si>
    <t>24</t>
  </si>
  <si>
    <t>174101101</t>
  </si>
  <si>
    <t>Zásyp jam, šachet rýh nebo kolem objektů sypaninou se zhutněním</t>
  </si>
  <si>
    <t>1224628716</t>
  </si>
  <si>
    <t>Zásyp sypaninou z jakékoliv horniny s uložením výkopku ve vrstvách se zhutněním jam, šachet, rýh nebo kolem objektů v těchto vykopávkách</t>
  </si>
  <si>
    <t>"ul.vpust - ŠD 0/32"1*1,2</t>
  </si>
  <si>
    <t>"přípojka DN150"</t>
  </si>
  <si>
    <t>"drť 0/22"3,3*1,0*0,20</t>
  </si>
  <si>
    <t>"ŠD 0/32"3,3*1*0,50</t>
  </si>
  <si>
    <t>25</t>
  </si>
  <si>
    <t>583441690</t>
  </si>
  <si>
    <t>štěrkodrť frakce 0-22 třída A</t>
  </si>
  <si>
    <t>-1914567818</t>
  </si>
  <si>
    <t>kamenivo přírodní drcené hutné pro stavební účely PDK (drobné, hrubé a štěrkodrť) štěrkodrtě ČSN EN 13043 frakce   0-22    tř. C</t>
  </si>
  <si>
    <t>"drť 0/22"0,66*1,9</t>
  </si>
  <si>
    <t>26</t>
  </si>
  <si>
    <t>583441720</t>
  </si>
  <si>
    <t>štěrkodrť frakce 0-32 třída C</t>
  </si>
  <si>
    <t>-1465334957</t>
  </si>
  <si>
    <t>P</t>
  </si>
  <si>
    <t>Poznámka k položce:
Drcené kamenivo dle ČSN EN 13242 (kamenivo pro nestmelené směsi …..)</t>
  </si>
  <si>
    <t>"ul.vpust - ŠD 0/32"1*1,2*1,9</t>
  </si>
  <si>
    <t>"ŠD 0/32"3,3*1*0,50*1,9</t>
  </si>
  <si>
    <t>27</t>
  </si>
  <si>
    <t>175111101</t>
  </si>
  <si>
    <t>Obsypání potrubí ručně sypaninou bez prohození, uloženou do 3 m</t>
  </si>
  <si>
    <t>-1252812434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</si>
  <si>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</si>
  <si>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"přípojky DN150 fr.0/8"3,3*1,0*0,25</t>
  </si>
  <si>
    <t>28</t>
  </si>
  <si>
    <t>58337303</t>
  </si>
  <si>
    <t>štěrkopísek frakce 0-8</t>
  </si>
  <si>
    <t>1626054639</t>
  </si>
  <si>
    <t>"obsyp přípojky ul.vp."6*1,0*0,25</t>
  </si>
  <si>
    <t>29</t>
  </si>
  <si>
    <t>181102302</t>
  </si>
  <si>
    <t>Úprava pláně v zářezech se zhutněním</t>
  </si>
  <si>
    <t>-1433036467</t>
  </si>
  <si>
    <t>Úprava pláně na stavbách dálnic v zářezech mimo skalních se zhutněním</t>
  </si>
  <si>
    <t>"dle PD přílohy B.2 a C.3"</t>
  </si>
  <si>
    <t>"parkoviště"27,4*1,08</t>
  </si>
  <si>
    <t>"rýha"3,3*1,0</t>
  </si>
  <si>
    <t>30</t>
  </si>
  <si>
    <t>181301101</t>
  </si>
  <si>
    <t>Rozprostření ornice tl vrstvy do 100 mm pl do 500 m2 v rovině nebo ve svahu do 1:5</t>
  </si>
  <si>
    <t>-722768065</t>
  </si>
  <si>
    <t>Rozprostření a urovnání ornice v rovině nebo ve svahu sklonu do 1:5 při souvislé ploše do 500 m2, tl. vrstvy do 100 mm</t>
  </si>
  <si>
    <t>"napojení terénní úpravy + dle potřeby"(4,1+2,4+2,4)*0,5+4</t>
  </si>
  <si>
    <t>31</t>
  </si>
  <si>
    <t>103111000</t>
  </si>
  <si>
    <t>rašelina zahradnická   VL - ornice</t>
  </si>
  <si>
    <t>1804508257</t>
  </si>
  <si>
    <t>Rašelina zahradní a kompostová rašelina zahradnická   VL</t>
  </si>
  <si>
    <t>"trávník" 8,45*0,15</t>
  </si>
  <si>
    <t>32</t>
  </si>
  <si>
    <t>181411131</t>
  </si>
  <si>
    <t>Založení parkového trávníku výsevem plochy do 1000 m2 v rovině a ve svahu do 1:5</t>
  </si>
  <si>
    <t>1481363755</t>
  </si>
  <si>
    <t>Založení trávníku na půdě předem připravené plochy do 1000 m2 výsevem včetně utažení parkového v rovině nebo na svahu do 1:5</t>
  </si>
  <si>
    <t>"dle PD"8,45</t>
  </si>
  <si>
    <t>33</t>
  </si>
  <si>
    <t>005724150</t>
  </si>
  <si>
    <t>osivo směs travní parková směs exclusive</t>
  </si>
  <si>
    <t>kg</t>
  </si>
  <si>
    <t>1503936161</t>
  </si>
  <si>
    <t>Osiva pícnin směsi travní balení obvykle 25 kg parková směs exclusive (10 kg)</t>
  </si>
  <si>
    <t>8,45*0,035</t>
  </si>
  <si>
    <t>34</t>
  </si>
  <si>
    <t>185804312</t>
  </si>
  <si>
    <t>Zalití rostlin vodou plocha přes 20 m2</t>
  </si>
  <si>
    <t>551822148</t>
  </si>
  <si>
    <t>Zalití rostlin vodou plochy záhonů jednotlivě přes 20 m2</t>
  </si>
  <si>
    <t>8,45*0,03*2</t>
  </si>
  <si>
    <t>35</t>
  </si>
  <si>
    <t>185851121</t>
  </si>
  <si>
    <t>Dovoz vody pro zálivku rostlin za vzdálenost do 1000 m</t>
  </si>
  <si>
    <t>1751378241</t>
  </si>
  <si>
    <t>Dovoz vody pro zálivku rostlin na vzdálenost do 1000 m</t>
  </si>
  <si>
    <t>"do 2km"0,507*2</t>
  </si>
  <si>
    <t>Zakládání</t>
  </si>
  <si>
    <t>36</t>
  </si>
  <si>
    <t>275313611</t>
  </si>
  <si>
    <t>Základové patky z betonu tř. C 16/20</t>
  </si>
  <si>
    <t>458485417</t>
  </si>
  <si>
    <t>Základy z betonu prostého patky a bloky z betonu kamenem neprokládaného tř. C 16/20</t>
  </si>
  <si>
    <t>"pod ul.vp."1,5*1,5*0,10</t>
  </si>
  <si>
    <t>Vodorovné konstrukce</t>
  </si>
  <si>
    <t>37</t>
  </si>
  <si>
    <t>451572111</t>
  </si>
  <si>
    <t>Lože pod potrubí otevřený výkop z kameniva drobného těženého ŠP 0-4 mm</t>
  </si>
  <si>
    <t>976054729</t>
  </si>
  <si>
    <t>Lože pod potrubí, stoky a drobné objekty v otevřeném výkopu z kameniva drobného těženého 0 až 4 mm</t>
  </si>
  <si>
    <t>"přípojka ul.vp."3,3*1*0,10</t>
  </si>
  <si>
    <t>Komunikace pozemní</t>
  </si>
  <si>
    <t>38</t>
  </si>
  <si>
    <t>564811111</t>
  </si>
  <si>
    <t>Podklad ze štěrkodrtě ŠD tl 50 mm fr.0/32</t>
  </si>
  <si>
    <t>470942151</t>
  </si>
  <si>
    <t>Podklad ze štěrkodrti ŠD s rozprostřením a zhutněním, po zhutnění tl. 50 mm</t>
  </si>
  <si>
    <t>"vyrovnání pláně okapového ch. a parkoviště"11,1+27,4*1,08</t>
  </si>
  <si>
    <t>39</t>
  </si>
  <si>
    <t>564851111.1</t>
  </si>
  <si>
    <t>Podklad ze štěrkodrtě ŠD tl 150 mm fr.0/63</t>
  </si>
  <si>
    <t>-729786000</t>
  </si>
  <si>
    <t>Podklad ze štěrkodrti ŠD s rozprostřením a zhutněním, po zhutnění tl. 150 mm</t>
  </si>
  <si>
    <t>"dle PD přílohy C.3"</t>
  </si>
  <si>
    <t>"sanace akt.zóny"27,4*1,08*2</t>
  </si>
  <si>
    <t>40</t>
  </si>
  <si>
    <t>564871111</t>
  </si>
  <si>
    <t>Podklad ze štěrkodrtě ŠD tl 250 mm fr.0/32</t>
  </si>
  <si>
    <t>-1376647590</t>
  </si>
  <si>
    <t>Podklad ze štěrkodrti ŠD s rozprostřením a zhutněním, po zhutnění tl. 250 mm</t>
  </si>
  <si>
    <t>41</t>
  </si>
  <si>
    <t>564871113</t>
  </si>
  <si>
    <t>Podklad ze štěrkodrtě ŠD tl. 270 mm fr.0/32</t>
  </si>
  <si>
    <t>1867574749</t>
  </si>
  <si>
    <t>Podklad ze štěrkodrti ŠD  s rozprostřením a zhutněním, po zhutnění tl. 270 mm</t>
  </si>
  <si>
    <t>"okap.ch."11,1</t>
  </si>
  <si>
    <t>42</t>
  </si>
  <si>
    <t>564871116</t>
  </si>
  <si>
    <t>Podklad ze štěrkodrtě ŠD tl. 300 mm fr.0/32</t>
  </si>
  <si>
    <t>-645436354</t>
  </si>
  <si>
    <t>Podklad ze štěrkodrti ŠD  s rozprostřením a zhutněním, po zhutnění tl. 300 mm</t>
  </si>
  <si>
    <t>"rýha"1,5*1,0</t>
  </si>
  <si>
    <t>43</t>
  </si>
  <si>
    <t>565155111</t>
  </si>
  <si>
    <t>Asfaltový beton vrstva podkladní ACP 16 + (obalované kamenivo OKS) tl 70 mm š do 3 m</t>
  </si>
  <si>
    <t>1582316274</t>
  </si>
  <si>
    <t>Asfaltový beton vrstva podkladní ACP 16 (obalované kamenivo střednězrnné - OKS) s rozprostřením a zhutněním v pruhu šířky do 3 m, po zhutnění tl. 70 mm</t>
  </si>
  <si>
    <t>44</t>
  </si>
  <si>
    <t>573231108</t>
  </si>
  <si>
    <t>Postřik živičný spojovací ze silniční emulze v množství 0,50 kg/m2</t>
  </si>
  <si>
    <t>-524066785</t>
  </si>
  <si>
    <t>Postřik spojovací PS bez posypu kamenivem ze silniční emulze, v množství 0,50 kg/m2</t>
  </si>
  <si>
    <t>"napojení na vozovku + rýha" (15,9+1+1)*0,5+1,5*1,5</t>
  </si>
  <si>
    <t>45</t>
  </si>
  <si>
    <t>577144111</t>
  </si>
  <si>
    <t>Asfaltový beton vrstva obrusná ACO 11  (ABS) tř. I tl 50 mm š do 3 m z nemodifikovaného asfaltu</t>
  </si>
  <si>
    <t>-1857036493</t>
  </si>
  <si>
    <t>Asfaltový beton vrstva obrusná ACO 11 (ABS) s rozprostřením a se zhutněním z nemodifikovaného asfaltu v pruhu šířky do 3 m tř. I, po zhutnění tl. 50 mm</t>
  </si>
  <si>
    <t>46</t>
  </si>
  <si>
    <t>596211111</t>
  </si>
  <si>
    <t>Kladení zámkové dlažby komunikací pro pěší tl 60 mm skupiny A pl do 100 m2</t>
  </si>
  <si>
    <t>606489079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</si>
  <si>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</si>
  <si>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"okapový chodník"11,1</t>
  </si>
  <si>
    <t>"V10a"1,9*0,2</t>
  </si>
  <si>
    <t>47</t>
  </si>
  <si>
    <t>592451100</t>
  </si>
  <si>
    <t>dlažba betonová skladebná 20x10x6 cm přírodní</t>
  </si>
  <si>
    <t>-1690451008</t>
  </si>
  <si>
    <t>Dlaždice betonové dlažba zámková (ČSN EN 1338) dlažba skladebná, s fazetou 1 m2=50 kusů 20 x 10 x 6 přírodní</t>
  </si>
  <si>
    <t>Poznámka k položce:
spotřeba: 50 kus/m2</t>
  </si>
  <si>
    <t>"okap.chodník"11,1*1,05</t>
  </si>
  <si>
    <t>48</t>
  </si>
  <si>
    <t>592451200</t>
  </si>
  <si>
    <t>1369316788</t>
  </si>
  <si>
    <t>"V10a"(1,9*0,1)*1,05</t>
  </si>
  <si>
    <t>49</t>
  </si>
  <si>
    <t>596411111</t>
  </si>
  <si>
    <t>Kladení dlažby z vegetačních tvárnic komunikací pro pěší tl 80 mm pl do 50 m2</t>
  </si>
  <si>
    <t>1150029847</t>
  </si>
  <si>
    <t>Kladení dlažby z betonových vegetačních dlaždic komunikací pro pěší s ložem z kameniva těženého nebo drceného tl. do 40 mm, s vyplněním spár a vegetačních otvorů, s hutněním vibrováním tl. 80 mm, pro plochy do 50 m2</t>
  </si>
  <si>
    <t>"parkoviště"27,4</t>
  </si>
  <si>
    <t>50</t>
  </si>
  <si>
    <t>59246016</t>
  </si>
  <si>
    <t>dlažba betonová vegetační 60x40x8cm</t>
  </si>
  <si>
    <t>-879358533</t>
  </si>
  <si>
    <t>27,4*1,08</t>
  </si>
  <si>
    <t>Úpravy povrchů, podlahy a osazování výplní</t>
  </si>
  <si>
    <t>51</t>
  </si>
  <si>
    <t>622821002.R</t>
  </si>
  <si>
    <t>Vnější sanační štuková omítka pro vlhké zdivo prováděná ručně vč.očištění a potřebných nátěrů - kompletní oprava omítky</t>
  </si>
  <si>
    <t>1225730561</t>
  </si>
  <si>
    <t>Sanační omítka vnějších ploch  stěn pro vlhké zdivo, prováděná včetně sanačního postřiku tl. do 5 mm, tl. jádrové omítky do 20 mm ručně štuková</t>
  </si>
  <si>
    <t>"oprava omítky na garáži - upřesní se dle domluvy s investorem"18,8*1,0</t>
  </si>
  <si>
    <t>Trubní vedení</t>
  </si>
  <si>
    <t>52</t>
  </si>
  <si>
    <t>831263195.1</t>
  </si>
  <si>
    <t>Příplatek za zřízení kanalizační přípojky DN 100 až 300 - vyfrézování s osazením in situ vložky či sedlové navrtávky - dle požadavku správce inž.vedení</t>
  </si>
  <si>
    <t>286829476</t>
  </si>
  <si>
    <t>Montáž potrubí z trub plastových hrdlových s integrovaným těsněním Příplatek k cenám za zřízení kanalizační přípojky DN od 100 do 300</t>
  </si>
  <si>
    <t>"napojení přípojky napotrubí"1</t>
  </si>
  <si>
    <t>53</t>
  </si>
  <si>
    <t>871313121</t>
  </si>
  <si>
    <t>Montáž potrubí z kanalizačních trub z PP otevřený výkop sklon do 20 % DN 150</t>
  </si>
  <si>
    <t>-1528064133</t>
  </si>
  <si>
    <t>Montáž potrubí z kanalizačních trub z plastů z PP těsněných gumovým kroužkem v otevřeném výkopu ve sklonu do 20 % DN 150</t>
  </si>
  <si>
    <t>" dešťová přípojka DN150"3,3</t>
  </si>
  <si>
    <t>54</t>
  </si>
  <si>
    <t>286114600</t>
  </si>
  <si>
    <t>trubka kanalizace plastová DN 150 PP -160x1000 mm SN8</t>
  </si>
  <si>
    <t>-582121090</t>
  </si>
  <si>
    <t>trubka kanalizační plastová PP 160x1000 mm SN 8</t>
  </si>
  <si>
    <t>"délka 3,3m"4</t>
  </si>
  <si>
    <t>55</t>
  </si>
  <si>
    <t>877315211</t>
  </si>
  <si>
    <t>Montáž tvarovek z tvrdého PVC nebo z polypropylenu  jednoosé DN 150</t>
  </si>
  <si>
    <t>2114435866</t>
  </si>
  <si>
    <t>Montáž tvarovek na kanalizačním potrubí z trub z plastu z tvrdého PVC  nebo z polypropylenu  v otevřeném výkopu jednoosých DN 150</t>
  </si>
  <si>
    <t>"napojení na kanalizaci - dle potřeby"2</t>
  </si>
  <si>
    <t>56</t>
  </si>
  <si>
    <t>286113600</t>
  </si>
  <si>
    <t>koleno kanalizace plastové  150x30°</t>
  </si>
  <si>
    <t>-491082223</t>
  </si>
  <si>
    <t>Trubky z PP kanalizace domovní a uliční Kkolena 150x30°</t>
  </si>
  <si>
    <t>"tvarovky PP DN150 SN8 k napojení ul.vpusti - dle potřeby"2*1,05</t>
  </si>
  <si>
    <t>57</t>
  </si>
  <si>
    <t>895941111</t>
  </si>
  <si>
    <t>Zřízení vpusti kanalizační uliční z betonových dílců typ UV-50 normální</t>
  </si>
  <si>
    <t>-851601526</t>
  </si>
  <si>
    <t>"uliční vpust"1</t>
  </si>
  <si>
    <t>58</t>
  </si>
  <si>
    <t>592238520</t>
  </si>
  <si>
    <t>dno betonové pro uliční vpusť s kalovou prohlubní 45x30x5 cm</t>
  </si>
  <si>
    <t>-879214711</t>
  </si>
  <si>
    <t>"dle tech. zprávy C.1" 1</t>
  </si>
  <si>
    <t>59</t>
  </si>
  <si>
    <t>592238540</t>
  </si>
  <si>
    <t>skruž betonová pro uliční vpusťs výtokovým otvorem PVC 450/500/3d, 45x50x5 cm</t>
  </si>
  <si>
    <t>-789590009</t>
  </si>
  <si>
    <t>Prefabrikáty pro uliční vpusti dílce betonové pro uliční vpusti skruž s  otvorem PVC 450/350/3a PVC  45 x 35 x 5</t>
  </si>
  <si>
    <t>60</t>
  </si>
  <si>
    <t>592238580</t>
  </si>
  <si>
    <t>skruž betonová pro uliční vpusť horní 450/555/5d, 45x55x5 cm</t>
  </si>
  <si>
    <t>1010189223</t>
  </si>
  <si>
    <t>Prefabrikáty pro uliční vpusti dílce betonové pro uliční vpusti skruže horní  450/555/5d         45 x 57 x 5</t>
  </si>
  <si>
    <t>61</t>
  </si>
  <si>
    <t>592238640</t>
  </si>
  <si>
    <t>prstenec betonový pro uliční vpusť vyrovnávací 390/60/10a, 39x6x5 cm</t>
  </si>
  <si>
    <t>-510486917</t>
  </si>
  <si>
    <t>Prefabrikáty pro uliční vpusti dílce betonové pro uliční vpusti prstenec vyrovnávací 390/60/10a       39 x 6 x 5</t>
  </si>
  <si>
    <t>62</t>
  </si>
  <si>
    <t>286618160</t>
  </si>
  <si>
    <t xml:space="preserve">koš kalový pro silniční vpusť  </t>
  </si>
  <si>
    <t>-330102669</t>
  </si>
  <si>
    <t>Revizní šachty a dvorní vpusti systém Wavin - kanalizační šachty revizní šachty  D 315 koš kalový pro silniční vpusť 315 mm</t>
  </si>
  <si>
    <t>Poznámka k položce:
WAVIN, kód výrobku: IF303050W</t>
  </si>
  <si>
    <t>63</t>
  </si>
  <si>
    <t>899203111</t>
  </si>
  <si>
    <t>Osazení mříží litinových včetně rámů a košů na bahno hmotnosti nad 100 do 150 kg</t>
  </si>
  <si>
    <t>-269178673</t>
  </si>
  <si>
    <t>Osazení mříží litinových včetně rámů a košů na bahno hmotnosti jednotlivě přes 100 do 150 kg</t>
  </si>
  <si>
    <t>"dle PD C.1"1</t>
  </si>
  <si>
    <t>64</t>
  </si>
  <si>
    <t>R02</t>
  </si>
  <si>
    <t>mříž D400, 500x500 mm s pantem vč.rámu - rovná</t>
  </si>
  <si>
    <t>-1047581777</t>
  </si>
  <si>
    <t>Prefabrikáty pro uliční vpusti dílce betonové pro uliční vpusti vpusť dešťová uliční s rámem mříž M1 D400 DIN 19583-13, 500/500mm</t>
  </si>
  <si>
    <t>65</t>
  </si>
  <si>
    <t>899231111</t>
  </si>
  <si>
    <t>Výšková úprava uličního vstupu nebo vpusti do 200 mm zvýšením mříže</t>
  </si>
  <si>
    <t>-958246529</t>
  </si>
  <si>
    <t>"dle PD - osazení mříže do definitivní výšky"1</t>
  </si>
  <si>
    <t>Ostatní konstrukce a práce, bourání</t>
  </si>
  <si>
    <t>66</t>
  </si>
  <si>
    <t>912111113</t>
  </si>
  <si>
    <t>Montáž zábrany parkovací sloupku v do 800 mm přichycené šrouby</t>
  </si>
  <si>
    <t>1953769187</t>
  </si>
  <si>
    <t>Montáž zábrany parkovací  tvaru sloupku do výšky 800 mm přichycené šrouby</t>
  </si>
  <si>
    <t>"plastový sloupek"2</t>
  </si>
  <si>
    <t>67</t>
  </si>
  <si>
    <t>40445163.R</t>
  </si>
  <si>
    <t xml:space="preserve">sloupek plastový ø80/750mm - válcový tvar, z oranžového plastu a stabilizovaný proti UV záření, připevněný na vozovku třemi šrouby s hmoždinkami, schváleny podle technických podmínek TP 217 </t>
  </si>
  <si>
    <t>741179978</t>
  </si>
  <si>
    <t>sloupek silniční směrový plastový 900mm</t>
  </si>
  <si>
    <t>"dle PD B.2"2</t>
  </si>
  <si>
    <t>68</t>
  </si>
  <si>
    <t>915211116</t>
  </si>
  <si>
    <t>Vodorovné dopravní značení dělící čáry souvislé š 125 mm retroreflexní žlutý plast</t>
  </si>
  <si>
    <t>-360618327</t>
  </si>
  <si>
    <t>Vodorovné dopravní značení stříkaným plastem  dělící čára šířky 125 mm souvislá žlutá retroreflexní</t>
  </si>
  <si>
    <t>"V12a"15,8</t>
  </si>
  <si>
    <t>69</t>
  </si>
  <si>
    <t>915221122</t>
  </si>
  <si>
    <t>Vodorovné dopravní značení vodící čáry přerušované š 250 mm retroreflexní bílý plast</t>
  </si>
  <si>
    <t>1393864205</t>
  </si>
  <si>
    <t>Vodorovné dopravní značení stříkaným plastem  vodící čára bílá šířky 250 mm přerušovaná retroreflexní</t>
  </si>
  <si>
    <t>"V10d"5,3+8,0</t>
  </si>
  <si>
    <t>70</t>
  </si>
  <si>
    <t>915231112</t>
  </si>
  <si>
    <t>Vodorovné dopravní značení přechody pro chodce, šipky, symboly retroreflexní bílý plast</t>
  </si>
  <si>
    <t>2120253811</t>
  </si>
  <si>
    <t>Vodorovné dopravní značení stříkaným plastem  přechody pro chodce, šipky, symboly nápisy bílé retroreflexní</t>
  </si>
  <si>
    <t>"V13a"3</t>
  </si>
  <si>
    <t>71</t>
  </si>
  <si>
    <t>915611111</t>
  </si>
  <si>
    <t>Předznačení vodorovného liniového značení</t>
  </si>
  <si>
    <t>-1345239620</t>
  </si>
  <si>
    <t>Předznačení pro vodorovné značení  stříkané barvou nebo prováděné z nátěrových hmot liniové dělicí čáry, vodicí proužky</t>
  </si>
  <si>
    <t>15,8+13,3</t>
  </si>
  <si>
    <t>72</t>
  </si>
  <si>
    <t>915621111</t>
  </si>
  <si>
    <t>Předznačení vodorovného plošného značení</t>
  </si>
  <si>
    <t>-2016909197</t>
  </si>
  <si>
    <t>Předznačení pro vodorovné značení  stříkané barvou nebo prováděné z nátěrových hmot plošné šipky, symboly, nápisy</t>
  </si>
  <si>
    <t>73</t>
  </si>
  <si>
    <t>916131213</t>
  </si>
  <si>
    <t>Osazení silničního obrubníku betonového stojatého s boční opěrou do lože z betonu prostého C20/25nXF3</t>
  </si>
  <si>
    <t>629787217</t>
  </si>
  <si>
    <t>Osazení silničního obrubníku betonového se zřízením lože, s vyplněním a zatřením spár cementovou maltou stojatého s boční opěrou z betonu prostého tř. C 20/25nXF3, do lože z betonu prostého téže značky</t>
  </si>
  <si>
    <t>"15x25x100 + napojení 1m  na každou stranu"2,4+13,7+2,4+1+1</t>
  </si>
  <si>
    <t>"8x25x100"4,1+0,6+0,9+0,7+15,9</t>
  </si>
  <si>
    <t>74</t>
  </si>
  <si>
    <t>592174600</t>
  </si>
  <si>
    <t>obrubník betonový chodníkový 100x15x25 cm</t>
  </si>
  <si>
    <t>1419894943</t>
  </si>
  <si>
    <t>Obrubníky betonové a železobetonové chodníkové    100 x 15 x 25</t>
  </si>
  <si>
    <t>"dle PD"(2,4+13,7+2,4+1+1)*1,05</t>
  </si>
  <si>
    <t>75</t>
  </si>
  <si>
    <t>59217016</t>
  </si>
  <si>
    <t>obrubník betonový chodníkový 100x8x25 cm</t>
  </si>
  <si>
    <t>679937099</t>
  </si>
  <si>
    <t>(4,1+0,6+0,9+0,7+15,9)*1,05</t>
  </si>
  <si>
    <t>76</t>
  </si>
  <si>
    <t>919112233</t>
  </si>
  <si>
    <t>Řezání spár pro vytvoření komůrky š 20 mm hl 40 mm pro těsnící zálivku v živičném krytu</t>
  </si>
  <si>
    <t>-1193482680</t>
  </si>
  <si>
    <t>Řezání dilatačních spár v živičném krytu  vytvoření komůrky pro těsnící zálivku šířky 20 mm, hloubky 40 mm</t>
  </si>
  <si>
    <t>"napojení krytu"18,4</t>
  </si>
  <si>
    <t>77</t>
  </si>
  <si>
    <t>919122132</t>
  </si>
  <si>
    <t>Těsnění spár zálivkou za tepla pro komůrky š 20 mm hl 40 mm s těsnicím profilem</t>
  </si>
  <si>
    <t>463891960</t>
  </si>
  <si>
    <t>Utěsnění dilatačních spár zálivkou za tepla  v cementobetonovém nebo živičném krytu včetně adhezního nátěru s těsnicím profilem pod zálivkou, pro komůrky šířky 20 mm, hloubky 40 mm</t>
  </si>
  <si>
    <t>"dle pol.č.919112233"18,4</t>
  </si>
  <si>
    <t>78</t>
  </si>
  <si>
    <t>919735113</t>
  </si>
  <si>
    <t>Řezání stávajícího živičného krytu hl do 150 mm</t>
  </si>
  <si>
    <t>-529352700</t>
  </si>
  <si>
    <t>Řezání stávajícího živičného krytu nebo podkladu hloubky přes 100 do 150 mm</t>
  </si>
  <si>
    <t>"napojení"15,9+2*0,5</t>
  </si>
  <si>
    <t>"rýha"2,1</t>
  </si>
  <si>
    <t>79</t>
  </si>
  <si>
    <t>938908411</t>
  </si>
  <si>
    <t>Čištění vozovek splachováním vodou</t>
  </si>
  <si>
    <t>-1331294845</t>
  </si>
  <si>
    <t>Čištění vozovek splachováním vodou povrchu podkladu nebo krytu živičného, betonového nebo dlážděného</t>
  </si>
  <si>
    <t>"očištění krytu před provedením VDZ"20*5</t>
  </si>
  <si>
    <t>80</t>
  </si>
  <si>
    <t>979054441</t>
  </si>
  <si>
    <t>Očištění vybouraných z desek nebo dlaždic s původním spárováním z kameniva těženého</t>
  </si>
  <si>
    <t>809029493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</si>
  <si>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</si>
  <si>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"stávající dlažba"11,1</t>
  </si>
  <si>
    <t>997</t>
  </si>
  <si>
    <t>Přesun sutě</t>
  </si>
  <si>
    <t>81</t>
  </si>
  <si>
    <t>997221551</t>
  </si>
  <si>
    <t>Vodorovná doprava suti ze sypkých materiálů do 1 km</t>
  </si>
  <si>
    <t>-713012257</t>
  </si>
  <si>
    <t>Vodorovná doprava suti bez naložení, ale se složením a s hrubým urovnáním ze sypkých materiálů, na vzdálenost do 1 km</t>
  </si>
  <si>
    <t>"kamenivo"0,66</t>
  </si>
  <si>
    <t>"živice"1,626</t>
  </si>
  <si>
    <t>82</t>
  </si>
  <si>
    <t>997221559</t>
  </si>
  <si>
    <t>Příplatek ZKD 1 km u vodorovné dopravy suti ze sypkých materiálů</t>
  </si>
  <si>
    <t>775034970</t>
  </si>
  <si>
    <t>Vodorovná doprava suti bez naložení, ale se složením a s hrubým urovnáním Příplatek k ceně za každý další i započatý 1 km přes 1 km</t>
  </si>
  <si>
    <t>"na skládku do 15km"</t>
  </si>
  <si>
    <t>2,286*14</t>
  </si>
  <si>
    <t>83</t>
  </si>
  <si>
    <t>997221571</t>
  </si>
  <si>
    <t>Vodorovná doprava vybouraných hmot do 1 km</t>
  </si>
  <si>
    <t>663531092</t>
  </si>
  <si>
    <t>Vodorovná doprava vybouraných hmot bez naložení, ale se složením a s hrubým urovnáním na vzdálenost do 1 km</t>
  </si>
  <si>
    <t>"dlažba - na skládku investora nebo trvalou"2,831</t>
  </si>
  <si>
    <t>"obruby"3,67</t>
  </si>
  <si>
    <t>84</t>
  </si>
  <si>
    <t>997221579</t>
  </si>
  <si>
    <t>Příplatek ZKD 1 km u vodorovné dopravy vybouraných hmot</t>
  </si>
  <si>
    <t>-275412078</t>
  </si>
  <si>
    <t>Vodorovná doprava vybouraných hmot bez naložení, ale se složením a s hrubým urovnáním na vzdálenost Příplatek k ceně za každý další i započatý 1 km přes 1 km</t>
  </si>
  <si>
    <t>"odvoz na placenou skládku do 15km"</t>
  </si>
  <si>
    <t>6,501*14</t>
  </si>
  <si>
    <t>85</t>
  </si>
  <si>
    <t>997221815</t>
  </si>
  <si>
    <t>Poplatek za uložení betonového odpadu na skládce (skládkovné)</t>
  </si>
  <si>
    <t>1117445688</t>
  </si>
  <si>
    <t>Poplatek za uložení stavebního odpadu na skládce (skládkovné) betonového</t>
  </si>
  <si>
    <t>2,831+3,67</t>
  </si>
  <si>
    <t>86</t>
  </si>
  <si>
    <t>997221845</t>
  </si>
  <si>
    <t>Poplatek za uložení odpadu z asfaltových povrchů na skládce (skládkovné)</t>
  </si>
  <si>
    <t>-574990318</t>
  </si>
  <si>
    <t>Poplatek za uložení stavebního odpadu na skládce (skládkovné) z asfaltových povrchů</t>
  </si>
  <si>
    <t>87</t>
  </si>
  <si>
    <t>997221855</t>
  </si>
  <si>
    <t>Poplatek za uložení odpadu z kameniva na skládce (skládkovné)</t>
  </si>
  <si>
    <t>-363308875</t>
  </si>
  <si>
    <t>Poplatek za uložení stavebního odpadu na skládce (skládkovné) z kameniva</t>
  </si>
  <si>
    <t>0,66</t>
  </si>
  <si>
    <t>998</t>
  </si>
  <si>
    <t>Přesun hmot</t>
  </si>
  <si>
    <t>88</t>
  </si>
  <si>
    <t>998223011</t>
  </si>
  <si>
    <t>Přesun hmot pro pozemní komunikace s krytem dlážděným</t>
  </si>
  <si>
    <t>-1506175425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</si>
  <si>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</si>
  <si>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</si>
  <si>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</si>
  <si>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</si>
  <si>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</si>
  <si>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89</t>
  </si>
  <si>
    <t>711161306</t>
  </si>
  <si>
    <t>Izolace proti zemní vlhkosti stěn foliemi nopovými pro běžné podmínky tl. 0,5 mm šířky 1,0 m</t>
  </si>
  <si>
    <t>-1661531475</t>
  </si>
  <si>
    <t>Izolace proti zemní vlhkosti nopovými foliemi základů nebo stěn pro běžné podmínky tloušťky 0,5 mm, šířky 1,0 m</t>
  </si>
  <si>
    <t>"podél zástavby"18,7*1,0</t>
  </si>
  <si>
    <t>90</t>
  </si>
  <si>
    <t>711161381</t>
  </si>
  <si>
    <t>Izolace proti zemní vlhkosti foliemi nopovými ukončené horní lištou - vč.materiálu a prací</t>
  </si>
  <si>
    <t>1198141685</t>
  </si>
  <si>
    <t>Izolace proti zemní vlhkosti nopovými foliemi - ukončení izolace lištou</t>
  </si>
  <si>
    <t>"dle izolace"18,7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</si>
  <si>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</si>
  <si>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</si>
  <si>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</si>
  <si>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</si>
  <si>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</si>
  <si>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</si>
  <si>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</si>
  <si>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</si>
  <si>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</si>
  <si>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</si>
  <si>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</si>
  <si>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</si>
  <si>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</si>
  <si>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</si>
  <si>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</si>
  <si>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</si>
  <si>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</si>
  <si>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</si>
  <si>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</si>
  <si>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</si>
  <si>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</si>
  <si>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</si>
  <si>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</si>
  <si>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</si>
  <si>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</si>
  <si>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</si>
  <si>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</si>
  <si>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</si>
  <si>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</si>
  <si>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</si>
  <si>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</si>
  <si>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</si>
  <si>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</si>
  <si>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</si>
  <si>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</si>
  <si>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</si>
  <si>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</si>
  <si>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</si>
  <si>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</si>
  <si>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</si>
  <si>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</si>
  <si>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</si>
  <si>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</si>
  <si>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</si>
  <si>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</si>
  <si>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</si>
  <si>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</si>
  <si>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</si>
  <si>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</si>
  <si>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</si>
  <si>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</si>
  <si>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</si>
  <si>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</si>
  <si>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</si>
  <si>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</si>
  <si>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</si>
  <si>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</si>
  <si>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</si>
  <si>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</si>
  <si>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</si>
  <si>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</si>
  <si>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</si>
  <si>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</si>
  <si>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</si>
  <si>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</si>
  <si>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</si>
  <si>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</si>
  <si>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</si>
  <si>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</si>
  <si>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</si>
  <si>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</si>
  <si>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</si>
  <si>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</si>
  <si>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</si>
  <si>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</si>
  <si>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</si>
  <si>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</si>
  <si>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</si>
  <si>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</si>
  <si>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</si>
  <si>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</si>
  <si>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</si>
  <si>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</si>
  <si>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</si>
  <si>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</si>
  <si>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</si>
  <si>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</si>
  <si>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</si>
  <si>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</si>
  <si>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</si>
  <si>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</si>
  <si>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</si>
  <si>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</si>
  <si>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</si>
  <si>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</si>
  <si>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</si>
  <si>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</si>
  <si>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</si>
  <si>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</si>
  <si>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</si>
  <si>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</si>
  <si>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</si>
  <si>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</si>
  <si>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</si>
  <si>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</si>
  <si>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</si>
  <si>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</si>
  <si>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</si>
  <si>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</si>
  <si>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</si>
  <si>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</si>
  <si>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</si>
  <si>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</si>
  <si>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</si>
  <si>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</si>
  <si>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</si>
  <si>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</si>
  <si>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</si>
  <si>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</si>
  <si>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</si>
  <si>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</si>
  <si>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</si>
  <si>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</si>
  <si>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</si>
  <si>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</si>
  <si>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</si>
  <si>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</si>
  <si>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</si>
  <si>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</si>
  <si>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</si>
  <si>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</si>
  <si>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</si>
  <si>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</si>
  <si>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</si>
  <si>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</si>
  <si>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</si>
  <si>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</si>
  <si>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</si>
  <si>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</si>
  <si>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</si>
  <si>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</si>
  <si>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</si>
  <si>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</si>
  <si>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</si>
  <si>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</si>
  <si>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</si>
  <si>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</si>
  <si>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</si>
  <si>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</si>
  <si>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</si>
  <si>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</si>
  <si>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</si>
  <si>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</si>
  <si>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</si>
  <si>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</si>
  <si>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</si>
  <si>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</si>
  <si>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</si>
  <si>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</si>
  <si>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</si>
  <si>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</si>
  <si>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</si>
  <si>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</si>
  <si>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</si>
  <si>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</si>
  <si>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</si>
  <si>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</si>
  <si>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</si>
  <si>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</si>
  <si>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</si>
  <si>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</si>
  <si>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</si>
  <si>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</si>
  <si>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</si>
  <si>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</si>
  <si>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</si>
  <si>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</si>
  <si>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</si>
  <si>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</si>
  <si>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</si>
  <si>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</si>
  <si>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</si>
  <si>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dlažba betonová skladebná  20x10x6 cm barevná - bílá</t>
  </si>
  <si>
    <t>dlažba skladebná betonová  20x10x6 cm barevná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</si>
</sst>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0" fontId="9" fillId="0" borderId="24" xfId="0" applyFont="1" applyBorder="1" applyAlignment="1" applyProtection="1">
      <alignment vertical="center"/>
      <protection locked="0"/>
    </xf>
    <xf numFmtId="4" fontId="9" fillId="0" borderId="24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9" t="s">
        <v>8</v>
      </c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6" t="s">
        <v>17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28"/>
      <c r="AQ5" s="30"/>
      <c r="BE5" s="304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08" t="s">
        <v>20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28"/>
      <c r="AQ6" s="30"/>
      <c r="BE6" s="305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24</v>
      </c>
      <c r="AL7" s="28"/>
      <c r="AM7" s="28"/>
      <c r="AN7" s="34" t="s">
        <v>25</v>
      </c>
      <c r="AO7" s="28"/>
      <c r="AP7" s="28"/>
      <c r="AQ7" s="30"/>
      <c r="BE7" s="305"/>
      <c r="BS7" s="23" t="s">
        <v>26</v>
      </c>
    </row>
    <row r="8" spans="1:74" ht="14.45" customHeight="1">
      <c r="B8" s="27"/>
      <c r="C8" s="28"/>
      <c r="D8" s="36" t="s">
        <v>27</v>
      </c>
      <c r="E8" s="28"/>
      <c r="F8" s="28"/>
      <c r="G8" s="28"/>
      <c r="H8" s="28"/>
      <c r="I8" s="28"/>
      <c r="J8" s="28"/>
      <c r="K8" s="34" t="s">
        <v>20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28</v>
      </c>
      <c r="AL8" s="28"/>
      <c r="AM8" s="28"/>
      <c r="AN8" s="37" t="s">
        <v>29</v>
      </c>
      <c r="AO8" s="28"/>
      <c r="AP8" s="28"/>
      <c r="AQ8" s="30"/>
      <c r="BE8" s="305"/>
      <c r="BS8" s="23" t="s">
        <v>30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5"/>
      <c r="BS9" s="23" t="s">
        <v>31</v>
      </c>
    </row>
    <row r="10" spans="1:74" ht="14.45" customHeight="1">
      <c r="B10" s="27"/>
      <c r="C10" s="28"/>
      <c r="D10" s="36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33</v>
      </c>
      <c r="AL10" s="28"/>
      <c r="AM10" s="28"/>
      <c r="AN10" s="34" t="s">
        <v>34</v>
      </c>
      <c r="AO10" s="28"/>
      <c r="AP10" s="28"/>
      <c r="AQ10" s="30"/>
      <c r="BE10" s="305"/>
      <c r="BS10" s="23" t="s">
        <v>21</v>
      </c>
    </row>
    <row r="11" spans="1:74" ht="18.399999999999999" customHeight="1">
      <c r="B11" s="27"/>
      <c r="C11" s="28"/>
      <c r="D11" s="28"/>
      <c r="E11" s="34" t="s">
        <v>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36</v>
      </c>
      <c r="AL11" s="28"/>
      <c r="AM11" s="28"/>
      <c r="AN11" s="34" t="s">
        <v>37</v>
      </c>
      <c r="AO11" s="28"/>
      <c r="AP11" s="28"/>
      <c r="AQ11" s="30"/>
      <c r="BE11" s="305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5"/>
      <c r="BS12" s="23" t="s">
        <v>21</v>
      </c>
    </row>
    <row r="13" spans="1:74" ht="14.45" customHeight="1">
      <c r="B13" s="27"/>
      <c r="C13" s="28"/>
      <c r="D13" s="36" t="s">
        <v>38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33</v>
      </c>
      <c r="AL13" s="28"/>
      <c r="AM13" s="28"/>
      <c r="AN13" s="38" t="s">
        <v>39</v>
      </c>
      <c r="AO13" s="28"/>
      <c r="AP13" s="28"/>
      <c r="AQ13" s="30"/>
      <c r="BE13" s="305"/>
      <c r="BS13" s="23" t="s">
        <v>21</v>
      </c>
    </row>
    <row r="14" spans="1:74">
      <c r="B14" s="27"/>
      <c r="C14" s="28"/>
      <c r="D14" s="28"/>
      <c r="E14" s="309" t="s">
        <v>39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6" t="s">
        <v>36</v>
      </c>
      <c r="AL14" s="28"/>
      <c r="AM14" s="28"/>
      <c r="AN14" s="38" t="s">
        <v>39</v>
      </c>
      <c r="AO14" s="28"/>
      <c r="AP14" s="28"/>
      <c r="AQ14" s="30"/>
      <c r="BE14" s="305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5"/>
      <c r="BS15" s="23" t="s">
        <v>6</v>
      </c>
    </row>
    <row r="16" spans="1:74" ht="14.45" customHeight="1">
      <c r="B16" s="27"/>
      <c r="C16" s="28"/>
      <c r="D16" s="36" t="s">
        <v>40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33</v>
      </c>
      <c r="AL16" s="28"/>
      <c r="AM16" s="28"/>
      <c r="AN16" s="34" t="s">
        <v>41</v>
      </c>
      <c r="AO16" s="28"/>
      <c r="AP16" s="28"/>
      <c r="AQ16" s="30"/>
      <c r="BE16" s="305"/>
      <c r="BS16" s="23" t="s">
        <v>6</v>
      </c>
    </row>
    <row r="17" spans="2:71" ht="18.399999999999999" customHeight="1">
      <c r="B17" s="27"/>
      <c r="C17" s="28"/>
      <c r="D17" s="28"/>
      <c r="E17" s="34" t="s">
        <v>42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36</v>
      </c>
      <c r="AL17" s="28"/>
      <c r="AM17" s="28"/>
      <c r="AN17" s="34" t="s">
        <v>43</v>
      </c>
      <c r="AO17" s="28"/>
      <c r="AP17" s="28"/>
      <c r="AQ17" s="30"/>
      <c r="BE17" s="305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5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5"/>
      <c r="BS19" s="23" t="s">
        <v>9</v>
      </c>
    </row>
    <row r="20" spans="2:71" ht="16.5" customHeight="1">
      <c r="B20" s="27"/>
      <c r="C20" s="28"/>
      <c r="D20" s="28"/>
      <c r="E20" s="311" t="s">
        <v>5</v>
      </c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28"/>
      <c r="AP20" s="28"/>
      <c r="AQ20" s="30"/>
      <c r="BE20" s="30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5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2">
        <f>ROUND(AG51,2)</f>
        <v>0</v>
      </c>
      <c r="AL23" s="313"/>
      <c r="AM23" s="313"/>
      <c r="AN23" s="313"/>
      <c r="AO23" s="313"/>
      <c r="AP23" s="41"/>
      <c r="AQ23" s="44"/>
      <c r="BE23" s="30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4" t="s">
        <v>46</v>
      </c>
      <c r="M25" s="314"/>
      <c r="N25" s="314"/>
      <c r="O25" s="314"/>
      <c r="P25" s="41"/>
      <c r="Q25" s="41"/>
      <c r="R25" s="41"/>
      <c r="S25" s="41"/>
      <c r="T25" s="41"/>
      <c r="U25" s="41"/>
      <c r="V25" s="41"/>
      <c r="W25" s="314" t="s">
        <v>47</v>
      </c>
      <c r="X25" s="314"/>
      <c r="Y25" s="314"/>
      <c r="Z25" s="314"/>
      <c r="AA25" s="314"/>
      <c r="AB25" s="314"/>
      <c r="AC25" s="314"/>
      <c r="AD25" s="314"/>
      <c r="AE25" s="314"/>
      <c r="AF25" s="41"/>
      <c r="AG25" s="41"/>
      <c r="AH25" s="41"/>
      <c r="AI25" s="41"/>
      <c r="AJ25" s="41"/>
      <c r="AK25" s="314" t="s">
        <v>48</v>
      </c>
      <c r="AL25" s="314"/>
      <c r="AM25" s="314"/>
      <c r="AN25" s="314"/>
      <c r="AO25" s="314"/>
      <c r="AP25" s="41"/>
      <c r="AQ25" s="44"/>
      <c r="BE25" s="305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15">
        <v>0.21</v>
      </c>
      <c r="M26" s="316"/>
      <c r="N26" s="316"/>
      <c r="O26" s="316"/>
      <c r="P26" s="47"/>
      <c r="Q26" s="47"/>
      <c r="R26" s="47"/>
      <c r="S26" s="47"/>
      <c r="T26" s="47"/>
      <c r="U26" s="47"/>
      <c r="V26" s="47"/>
      <c r="W26" s="317">
        <f>ROUND(AZ51,2)</f>
        <v>0</v>
      </c>
      <c r="X26" s="316"/>
      <c r="Y26" s="316"/>
      <c r="Z26" s="316"/>
      <c r="AA26" s="316"/>
      <c r="AB26" s="316"/>
      <c r="AC26" s="316"/>
      <c r="AD26" s="316"/>
      <c r="AE26" s="316"/>
      <c r="AF26" s="47"/>
      <c r="AG26" s="47"/>
      <c r="AH26" s="47"/>
      <c r="AI26" s="47"/>
      <c r="AJ26" s="47"/>
      <c r="AK26" s="317">
        <f>ROUND(AV51,2)</f>
        <v>0</v>
      </c>
      <c r="AL26" s="316"/>
      <c r="AM26" s="316"/>
      <c r="AN26" s="316"/>
      <c r="AO26" s="316"/>
      <c r="AP26" s="47"/>
      <c r="AQ26" s="49"/>
      <c r="BE26" s="305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15">
        <v>0.15</v>
      </c>
      <c r="M27" s="316"/>
      <c r="N27" s="316"/>
      <c r="O27" s="316"/>
      <c r="P27" s="47"/>
      <c r="Q27" s="47"/>
      <c r="R27" s="47"/>
      <c r="S27" s="47"/>
      <c r="T27" s="47"/>
      <c r="U27" s="47"/>
      <c r="V27" s="47"/>
      <c r="W27" s="317">
        <f>ROUND(BA51,2)</f>
        <v>0</v>
      </c>
      <c r="X27" s="316"/>
      <c r="Y27" s="316"/>
      <c r="Z27" s="316"/>
      <c r="AA27" s="316"/>
      <c r="AB27" s="316"/>
      <c r="AC27" s="316"/>
      <c r="AD27" s="316"/>
      <c r="AE27" s="316"/>
      <c r="AF27" s="47"/>
      <c r="AG27" s="47"/>
      <c r="AH27" s="47"/>
      <c r="AI27" s="47"/>
      <c r="AJ27" s="47"/>
      <c r="AK27" s="317">
        <f>ROUND(AW51,2)</f>
        <v>0</v>
      </c>
      <c r="AL27" s="316"/>
      <c r="AM27" s="316"/>
      <c r="AN27" s="316"/>
      <c r="AO27" s="316"/>
      <c r="AP27" s="47"/>
      <c r="AQ27" s="49"/>
      <c r="BE27" s="305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15">
        <v>0.21</v>
      </c>
      <c r="M28" s="316"/>
      <c r="N28" s="316"/>
      <c r="O28" s="316"/>
      <c r="P28" s="47"/>
      <c r="Q28" s="47"/>
      <c r="R28" s="47"/>
      <c r="S28" s="47"/>
      <c r="T28" s="47"/>
      <c r="U28" s="47"/>
      <c r="V28" s="47"/>
      <c r="W28" s="317">
        <f>ROUND(BB51,2)</f>
        <v>0</v>
      </c>
      <c r="X28" s="316"/>
      <c r="Y28" s="316"/>
      <c r="Z28" s="316"/>
      <c r="AA28" s="316"/>
      <c r="AB28" s="316"/>
      <c r="AC28" s="316"/>
      <c r="AD28" s="316"/>
      <c r="AE28" s="316"/>
      <c r="AF28" s="47"/>
      <c r="AG28" s="47"/>
      <c r="AH28" s="47"/>
      <c r="AI28" s="47"/>
      <c r="AJ28" s="47"/>
      <c r="AK28" s="317">
        <v>0</v>
      </c>
      <c r="AL28" s="316"/>
      <c r="AM28" s="316"/>
      <c r="AN28" s="316"/>
      <c r="AO28" s="316"/>
      <c r="AP28" s="47"/>
      <c r="AQ28" s="49"/>
      <c r="BE28" s="305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15">
        <v>0.15</v>
      </c>
      <c r="M29" s="316"/>
      <c r="N29" s="316"/>
      <c r="O29" s="316"/>
      <c r="P29" s="47"/>
      <c r="Q29" s="47"/>
      <c r="R29" s="47"/>
      <c r="S29" s="47"/>
      <c r="T29" s="47"/>
      <c r="U29" s="47"/>
      <c r="V29" s="47"/>
      <c r="W29" s="317">
        <f>ROUND(BC51,2)</f>
        <v>0</v>
      </c>
      <c r="X29" s="316"/>
      <c r="Y29" s="316"/>
      <c r="Z29" s="316"/>
      <c r="AA29" s="316"/>
      <c r="AB29" s="316"/>
      <c r="AC29" s="316"/>
      <c r="AD29" s="316"/>
      <c r="AE29" s="316"/>
      <c r="AF29" s="47"/>
      <c r="AG29" s="47"/>
      <c r="AH29" s="47"/>
      <c r="AI29" s="47"/>
      <c r="AJ29" s="47"/>
      <c r="AK29" s="317">
        <v>0</v>
      </c>
      <c r="AL29" s="316"/>
      <c r="AM29" s="316"/>
      <c r="AN29" s="316"/>
      <c r="AO29" s="316"/>
      <c r="AP29" s="47"/>
      <c r="AQ29" s="49"/>
      <c r="BE29" s="305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15">
        <v>0</v>
      </c>
      <c r="M30" s="316"/>
      <c r="N30" s="316"/>
      <c r="O30" s="316"/>
      <c r="P30" s="47"/>
      <c r="Q30" s="47"/>
      <c r="R30" s="47"/>
      <c r="S30" s="47"/>
      <c r="T30" s="47"/>
      <c r="U30" s="47"/>
      <c r="V30" s="47"/>
      <c r="W30" s="317">
        <f>ROUND(BD51,2)</f>
        <v>0</v>
      </c>
      <c r="X30" s="316"/>
      <c r="Y30" s="316"/>
      <c r="Z30" s="316"/>
      <c r="AA30" s="316"/>
      <c r="AB30" s="316"/>
      <c r="AC30" s="316"/>
      <c r="AD30" s="316"/>
      <c r="AE30" s="316"/>
      <c r="AF30" s="47"/>
      <c r="AG30" s="47"/>
      <c r="AH30" s="47"/>
      <c r="AI30" s="47"/>
      <c r="AJ30" s="47"/>
      <c r="AK30" s="317">
        <v>0</v>
      </c>
      <c r="AL30" s="316"/>
      <c r="AM30" s="316"/>
      <c r="AN30" s="316"/>
      <c r="AO30" s="316"/>
      <c r="AP30" s="47"/>
      <c r="AQ30" s="49"/>
      <c r="BE30" s="30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5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18" t="s">
        <v>57</v>
      </c>
      <c r="Y32" s="319"/>
      <c r="Z32" s="319"/>
      <c r="AA32" s="319"/>
      <c r="AB32" s="319"/>
      <c r="AC32" s="52"/>
      <c r="AD32" s="52"/>
      <c r="AE32" s="52"/>
      <c r="AF32" s="52"/>
      <c r="AG32" s="52"/>
      <c r="AH32" s="52"/>
      <c r="AI32" s="52"/>
      <c r="AJ32" s="52"/>
      <c r="AK32" s="320">
        <f>SUM(AK23:AK30)</f>
        <v>0</v>
      </c>
      <c r="AL32" s="319"/>
      <c r="AM32" s="319"/>
      <c r="AN32" s="319"/>
      <c r="AO32" s="321"/>
      <c r="AP32" s="50"/>
      <c r="AQ32" s="54"/>
      <c r="BE32" s="30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17-75</v>
      </c>
      <c r="AR41" s="61"/>
    </row>
    <row r="42" spans="2:56" s="4" customFormat="1" ht="36.950000000000003" customHeight="1">
      <c r="B42" s="63"/>
      <c r="C42" s="64" t="s">
        <v>19</v>
      </c>
      <c r="L42" s="322" t="str">
        <f>K6</f>
        <v>Parkoviště před č.p.381, Přelouč</v>
      </c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  <c r="AA42" s="323"/>
      <c r="AB42" s="323"/>
      <c r="AC42" s="323"/>
      <c r="AD42" s="323"/>
      <c r="AE42" s="323"/>
      <c r="AF42" s="323"/>
      <c r="AG42" s="323"/>
      <c r="AH42" s="323"/>
      <c r="AI42" s="323"/>
      <c r="AJ42" s="323"/>
      <c r="AK42" s="323"/>
      <c r="AL42" s="323"/>
      <c r="AM42" s="323"/>
      <c r="AN42" s="323"/>
      <c r="AO42" s="323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27</v>
      </c>
      <c r="L44" s="65" t="str">
        <f>IF(K8="","",K8)</f>
        <v>Parkoviště před č.p.381, Přelouč</v>
      </c>
      <c r="AI44" s="62" t="s">
        <v>28</v>
      </c>
      <c r="AM44" s="324" t="str">
        <f>IF(AN8= "","",AN8)</f>
        <v>1. 3. 2018</v>
      </c>
      <c r="AN44" s="324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32</v>
      </c>
      <c r="L46" s="3" t="str">
        <f>IF(E11= "","",E11)</f>
        <v>Město Přelouč</v>
      </c>
      <c r="AI46" s="62" t="s">
        <v>40</v>
      </c>
      <c r="AM46" s="325" t="str">
        <f>IF(E17="","",E17)</f>
        <v>VDI projekt s.r.o.</v>
      </c>
      <c r="AN46" s="325"/>
      <c r="AO46" s="325"/>
      <c r="AP46" s="325"/>
      <c r="AR46" s="40"/>
      <c r="AS46" s="326" t="s">
        <v>59</v>
      </c>
      <c r="AT46" s="32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38</v>
      </c>
      <c r="L47" s="3" t="str">
        <f>IF(E14= "Vyplň údaj","",E14)</f>
        <v/>
      </c>
      <c r="AR47" s="40"/>
      <c r="AS47" s="328"/>
      <c r="AT47" s="32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8"/>
      <c r="AT48" s="32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0" t="s">
        <v>60</v>
      </c>
      <c r="D49" s="331"/>
      <c r="E49" s="331"/>
      <c r="F49" s="331"/>
      <c r="G49" s="331"/>
      <c r="H49" s="70"/>
      <c r="I49" s="332" t="s">
        <v>61</v>
      </c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331"/>
      <c r="AD49" s="331"/>
      <c r="AE49" s="331"/>
      <c r="AF49" s="331"/>
      <c r="AG49" s="333" t="s">
        <v>62</v>
      </c>
      <c r="AH49" s="331"/>
      <c r="AI49" s="331"/>
      <c r="AJ49" s="331"/>
      <c r="AK49" s="331"/>
      <c r="AL49" s="331"/>
      <c r="AM49" s="331"/>
      <c r="AN49" s="332" t="s">
        <v>63</v>
      </c>
      <c r="AO49" s="331"/>
      <c r="AP49" s="331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7">
        <f>ROUND(SUM(AG52:AG53),2)</f>
        <v>0</v>
      </c>
      <c r="AH51" s="337"/>
      <c r="AI51" s="337"/>
      <c r="AJ51" s="337"/>
      <c r="AK51" s="337"/>
      <c r="AL51" s="337"/>
      <c r="AM51" s="337"/>
      <c r="AN51" s="338">
        <f>SUM(AG51,AT51)</f>
        <v>0</v>
      </c>
      <c r="AO51" s="338"/>
      <c r="AP51" s="338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23</v>
      </c>
    </row>
    <row r="52" spans="1:91" s="5" customFormat="1" ht="16.5" customHeight="1">
      <c r="A52" s="84" t="s">
        <v>83</v>
      </c>
      <c r="B52" s="85"/>
      <c r="C52" s="86"/>
      <c r="D52" s="336" t="s">
        <v>84</v>
      </c>
      <c r="E52" s="336"/>
      <c r="F52" s="336"/>
      <c r="G52" s="336"/>
      <c r="H52" s="336"/>
      <c r="I52" s="87"/>
      <c r="J52" s="336" t="s">
        <v>85</v>
      </c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4">
        <f>'SO001 - Vedlejší a ostatn...'!J27</f>
        <v>0</v>
      </c>
      <c r="AH52" s="335"/>
      <c r="AI52" s="335"/>
      <c r="AJ52" s="335"/>
      <c r="AK52" s="335"/>
      <c r="AL52" s="335"/>
      <c r="AM52" s="335"/>
      <c r="AN52" s="334">
        <f>SUM(AG52,AT52)</f>
        <v>0</v>
      </c>
      <c r="AO52" s="335"/>
      <c r="AP52" s="335"/>
      <c r="AQ52" s="88" t="s">
        <v>86</v>
      </c>
      <c r="AR52" s="85"/>
      <c r="AS52" s="89">
        <v>0</v>
      </c>
      <c r="AT52" s="90">
        <f>ROUND(SUM(AV52:AW52),2)</f>
        <v>0</v>
      </c>
      <c r="AU52" s="91">
        <f>'SO001 - Vedlejší a ostatn...'!P79</f>
        <v>0</v>
      </c>
      <c r="AV52" s="90">
        <f>'SO001 - Vedlejší a ostatn...'!J30</f>
        <v>0</v>
      </c>
      <c r="AW52" s="90">
        <f>'SO001 - Vedlejší a ostatn...'!J31</f>
        <v>0</v>
      </c>
      <c r="AX52" s="90">
        <f>'SO001 - Vedlejší a ostatn...'!J32</f>
        <v>0</v>
      </c>
      <c r="AY52" s="90">
        <f>'SO001 - Vedlejší a ostatn...'!J33</f>
        <v>0</v>
      </c>
      <c r="AZ52" s="90">
        <f>'SO001 - Vedlejší a ostatn...'!F30</f>
        <v>0</v>
      </c>
      <c r="BA52" s="90">
        <f>'SO001 - Vedlejší a ostatn...'!F31</f>
        <v>0</v>
      </c>
      <c r="BB52" s="90">
        <f>'SO001 - Vedlejší a ostatn...'!F32</f>
        <v>0</v>
      </c>
      <c r="BC52" s="90">
        <f>'SO001 - Vedlejší a ostatn...'!F33</f>
        <v>0</v>
      </c>
      <c r="BD52" s="92">
        <f>'SO001 - Vedlejší a ostatn...'!F34</f>
        <v>0</v>
      </c>
      <c r="BT52" s="93" t="s">
        <v>26</v>
      </c>
      <c r="BV52" s="93" t="s">
        <v>81</v>
      </c>
      <c r="BW52" s="93" t="s">
        <v>87</v>
      </c>
      <c r="BX52" s="93" t="s">
        <v>7</v>
      </c>
      <c r="CL52" s="93" t="s">
        <v>23</v>
      </c>
      <c r="CM52" s="93" t="s">
        <v>88</v>
      </c>
    </row>
    <row r="53" spans="1:91" s="5" customFormat="1" ht="16.5" customHeight="1">
      <c r="A53" s="84" t="s">
        <v>83</v>
      </c>
      <c r="B53" s="85"/>
      <c r="C53" s="86"/>
      <c r="D53" s="336" t="s">
        <v>89</v>
      </c>
      <c r="E53" s="336"/>
      <c r="F53" s="336"/>
      <c r="G53" s="336"/>
      <c r="H53" s="336"/>
      <c r="I53" s="87"/>
      <c r="J53" s="336" t="s">
        <v>90</v>
      </c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4">
        <f>'SO101 - Parkovací stání'!J27</f>
        <v>0</v>
      </c>
      <c r="AH53" s="335"/>
      <c r="AI53" s="335"/>
      <c r="AJ53" s="335"/>
      <c r="AK53" s="335"/>
      <c r="AL53" s="335"/>
      <c r="AM53" s="335"/>
      <c r="AN53" s="334">
        <f>SUM(AG53,AT53)</f>
        <v>0</v>
      </c>
      <c r="AO53" s="335"/>
      <c r="AP53" s="335"/>
      <c r="AQ53" s="88" t="s">
        <v>86</v>
      </c>
      <c r="AR53" s="85"/>
      <c r="AS53" s="94">
        <v>0</v>
      </c>
      <c r="AT53" s="95">
        <f>ROUND(SUM(AV53:AW53),2)</f>
        <v>0</v>
      </c>
      <c r="AU53" s="96">
        <f>'SO101 - Parkovací stání'!P88</f>
        <v>0</v>
      </c>
      <c r="AV53" s="95">
        <f>'SO101 - Parkovací stání'!J30</f>
        <v>0</v>
      </c>
      <c r="AW53" s="95">
        <f>'SO101 - Parkovací stání'!J31</f>
        <v>0</v>
      </c>
      <c r="AX53" s="95">
        <f>'SO101 - Parkovací stání'!J32</f>
        <v>0</v>
      </c>
      <c r="AY53" s="95">
        <f>'SO101 - Parkovací stání'!J33</f>
        <v>0</v>
      </c>
      <c r="AZ53" s="95">
        <f>'SO101 - Parkovací stání'!F30</f>
        <v>0</v>
      </c>
      <c r="BA53" s="95">
        <f>'SO101 - Parkovací stání'!F31</f>
        <v>0</v>
      </c>
      <c r="BB53" s="95">
        <f>'SO101 - Parkovací stání'!F32</f>
        <v>0</v>
      </c>
      <c r="BC53" s="95">
        <f>'SO101 - Parkovací stání'!F33</f>
        <v>0</v>
      </c>
      <c r="BD53" s="97">
        <f>'SO101 - Parkovací stání'!F34</f>
        <v>0</v>
      </c>
      <c r="BT53" s="93" t="s">
        <v>26</v>
      </c>
      <c r="BV53" s="93" t="s">
        <v>81</v>
      </c>
      <c r="BW53" s="93" t="s">
        <v>91</v>
      </c>
      <c r="BX53" s="93" t="s">
        <v>7</v>
      </c>
      <c r="CL53" s="93" t="s">
        <v>92</v>
      </c>
      <c r="CM53" s="93" t="s">
        <v>88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001 - Vedlejší a ostatn...'!C2" display="/"/>
    <hyperlink ref="A53" location="'SO101 - Parkovací stá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86" activePane="bottomLeft" state="frozen"/>
      <selection pane="bottomLeft" activeCell="K107" sqref="K10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9" t="s">
        <v>94</v>
      </c>
      <c r="H1" s="34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1" t="str">
        <f>'Rekapitulace stavby'!K6</f>
        <v>Parkoviště před č.p.381, Přelouč</v>
      </c>
      <c r="F7" s="342"/>
      <c r="G7" s="342"/>
      <c r="H7" s="342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3" t="s">
        <v>100</v>
      </c>
      <c r="F9" s="344"/>
      <c r="G9" s="344"/>
      <c r="H9" s="344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23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20</v>
      </c>
      <c r="G12" s="41"/>
      <c r="H12" s="41"/>
      <c r="I12" s="106" t="s">
        <v>28</v>
      </c>
      <c r="J12" s="107" t="str">
        <f>'Rekapitulace stavby'!AN8</f>
        <v>1. 3. 2018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32</v>
      </c>
      <c r="E14" s="41"/>
      <c r="F14" s="41"/>
      <c r="G14" s="41"/>
      <c r="H14" s="41"/>
      <c r="I14" s="106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06" t="s">
        <v>36</v>
      </c>
      <c r="J15" s="34" t="s">
        <v>37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38</v>
      </c>
      <c r="E17" s="41"/>
      <c r="F17" s="41"/>
      <c r="G17" s="41"/>
      <c r="H17" s="41"/>
      <c r="I17" s="106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40</v>
      </c>
      <c r="E20" s="41"/>
      <c r="F20" s="41"/>
      <c r="G20" s="41"/>
      <c r="H20" s="41"/>
      <c r="I20" s="106" t="s">
        <v>33</v>
      </c>
      <c r="J20" s="34" t="s">
        <v>41</v>
      </c>
      <c r="K20" s="44"/>
    </row>
    <row r="21" spans="2:11" s="1" customFormat="1" ht="18" customHeight="1">
      <c r="B21" s="40"/>
      <c r="C21" s="41"/>
      <c r="D21" s="41"/>
      <c r="E21" s="34" t="s">
        <v>42</v>
      </c>
      <c r="F21" s="41"/>
      <c r="G21" s="41"/>
      <c r="H21" s="41"/>
      <c r="I21" s="106" t="s">
        <v>36</v>
      </c>
      <c r="J21" s="34" t="s">
        <v>43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1" t="s">
        <v>5</v>
      </c>
      <c r="F24" s="311"/>
      <c r="G24" s="311"/>
      <c r="H24" s="31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ROUND(SUM(BE79:BE110), 2)</f>
        <v>0</v>
      </c>
      <c r="G30" s="41"/>
      <c r="H30" s="41"/>
      <c r="I30" s="118">
        <v>0.21</v>
      </c>
      <c r="J30" s="117">
        <f>ROUND(ROUND((SUM(BE79:BE110)),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ROUND(SUM(BF79:BF110), 2)</f>
        <v>0</v>
      </c>
      <c r="G31" s="41"/>
      <c r="H31" s="41"/>
      <c r="I31" s="118">
        <v>0.15</v>
      </c>
      <c r="J31" s="117">
        <f>ROUND(ROUND((SUM(BF79:BF110)),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ROUND(SUM(BG79:BG110),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ROUND(SUM(BH79:BH110),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ROUND(SUM(BI79:BI110),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1" t="str">
        <f>E7</f>
        <v>Parkoviště před č.p.381, Přelouč</v>
      </c>
      <c r="F45" s="342"/>
      <c r="G45" s="342"/>
      <c r="H45" s="342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3" t="str">
        <f>E9</f>
        <v>SO001 - Vedlejší a ostatní náklady</v>
      </c>
      <c r="F47" s="344"/>
      <c r="G47" s="344"/>
      <c r="H47" s="34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Parkoviště před č.p.381, Přelouč</v>
      </c>
      <c r="G49" s="41"/>
      <c r="H49" s="41"/>
      <c r="I49" s="106" t="s">
        <v>28</v>
      </c>
      <c r="J49" s="107" t="str">
        <f>IF(J12="","",J12)</f>
        <v>1. 3. 2018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32</v>
      </c>
      <c r="D51" s="41"/>
      <c r="E51" s="41"/>
      <c r="F51" s="34" t="str">
        <f>E15</f>
        <v>Město Přelouč</v>
      </c>
      <c r="G51" s="41"/>
      <c r="H51" s="41"/>
      <c r="I51" s="106" t="s">
        <v>40</v>
      </c>
      <c r="J51" s="311" t="str">
        <f>E21</f>
        <v>VDI projekt s.r.o.</v>
      </c>
      <c r="K51" s="44"/>
    </row>
    <row r="52" spans="2:47" s="1" customFormat="1" ht="14.45" customHeight="1">
      <c r="B52" s="40"/>
      <c r="C52" s="36" t="s">
        <v>38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7" customFormat="1" ht="24.95" customHeight="1">
      <c r="B58" s="134"/>
      <c r="C58" s="135"/>
      <c r="D58" s="136" t="s">
        <v>107</v>
      </c>
      <c r="E58" s="137"/>
      <c r="F58" s="137"/>
      <c r="G58" s="137"/>
      <c r="H58" s="137"/>
      <c r="I58" s="138"/>
      <c r="J58" s="139">
        <f>J85</f>
        <v>0</v>
      </c>
      <c r="K58" s="140"/>
    </row>
    <row r="59" spans="2:47" s="7" customFormat="1" ht="24.95" customHeight="1">
      <c r="B59" s="134"/>
      <c r="C59" s="135"/>
      <c r="D59" s="136" t="s">
        <v>108</v>
      </c>
      <c r="E59" s="137"/>
      <c r="F59" s="137"/>
      <c r="G59" s="137"/>
      <c r="H59" s="137"/>
      <c r="I59" s="138"/>
      <c r="J59" s="139">
        <f>J106</f>
        <v>0</v>
      </c>
      <c r="K59" s="140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109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46" t="str">
        <f>E7</f>
        <v>Parkoviště před č.p.381, Přelouč</v>
      </c>
      <c r="F69" s="347"/>
      <c r="G69" s="347"/>
      <c r="H69" s="347"/>
      <c r="L69" s="40"/>
    </row>
    <row r="70" spans="2:63" s="1" customFormat="1" ht="14.45" customHeight="1">
      <c r="B70" s="40"/>
      <c r="C70" s="62" t="s">
        <v>99</v>
      </c>
      <c r="L70" s="40"/>
    </row>
    <row r="71" spans="2:63" s="1" customFormat="1" ht="17.25" customHeight="1">
      <c r="B71" s="40"/>
      <c r="E71" s="322" t="str">
        <f>E9</f>
        <v>SO001 - Vedlejší a ostatní náklady</v>
      </c>
      <c r="F71" s="348"/>
      <c r="G71" s="348"/>
      <c r="H71" s="348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27</v>
      </c>
      <c r="F73" s="141" t="str">
        <f>F12</f>
        <v>Parkoviště před č.p.381, Přelouč</v>
      </c>
      <c r="I73" s="142" t="s">
        <v>28</v>
      </c>
      <c r="J73" s="66" t="str">
        <f>IF(J12="","",J12)</f>
        <v>1. 3. 2018</v>
      </c>
      <c r="L73" s="40"/>
    </row>
    <row r="74" spans="2:63" s="1" customFormat="1" ht="6.95" customHeight="1">
      <c r="B74" s="40"/>
      <c r="L74" s="40"/>
    </row>
    <row r="75" spans="2:63" s="1" customFormat="1">
      <c r="B75" s="40"/>
      <c r="C75" s="62" t="s">
        <v>32</v>
      </c>
      <c r="F75" s="141" t="str">
        <f>E15</f>
        <v>Město Přelouč</v>
      </c>
      <c r="I75" s="142" t="s">
        <v>40</v>
      </c>
      <c r="J75" s="141" t="str">
        <f>E21</f>
        <v>VDI projekt s.r.o.</v>
      </c>
      <c r="L75" s="40"/>
    </row>
    <row r="76" spans="2:63" s="1" customFormat="1" ht="14.45" customHeight="1">
      <c r="B76" s="40"/>
      <c r="C76" s="62" t="s">
        <v>38</v>
      </c>
      <c r="F76" s="141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8" customFormat="1" ht="29.25" customHeight="1">
      <c r="B78" s="143"/>
      <c r="C78" s="144" t="s">
        <v>110</v>
      </c>
      <c r="D78" s="145" t="s">
        <v>64</v>
      </c>
      <c r="E78" s="145" t="s">
        <v>60</v>
      </c>
      <c r="F78" s="145" t="s">
        <v>111</v>
      </c>
      <c r="G78" s="145" t="s">
        <v>112</v>
      </c>
      <c r="H78" s="145" t="s">
        <v>113</v>
      </c>
      <c r="I78" s="146" t="s">
        <v>114</v>
      </c>
      <c r="J78" s="145" t="s">
        <v>103</v>
      </c>
      <c r="K78" s="147" t="s">
        <v>115</v>
      </c>
      <c r="L78" s="143"/>
      <c r="M78" s="72" t="s">
        <v>116</v>
      </c>
      <c r="N78" s="73" t="s">
        <v>49</v>
      </c>
      <c r="O78" s="73" t="s">
        <v>117</v>
      </c>
      <c r="P78" s="73" t="s">
        <v>118</v>
      </c>
      <c r="Q78" s="73" t="s">
        <v>119</v>
      </c>
      <c r="R78" s="73" t="s">
        <v>120</v>
      </c>
      <c r="S78" s="73" t="s">
        <v>121</v>
      </c>
      <c r="T78" s="74" t="s">
        <v>122</v>
      </c>
    </row>
    <row r="79" spans="2:63" s="1" customFormat="1" ht="29.25" customHeight="1">
      <c r="B79" s="40"/>
      <c r="C79" s="76" t="s">
        <v>104</v>
      </c>
      <c r="J79" s="148">
        <f>BK79</f>
        <v>0</v>
      </c>
      <c r="L79" s="40"/>
      <c r="M79" s="75"/>
      <c r="N79" s="67"/>
      <c r="O79" s="67"/>
      <c r="P79" s="149">
        <f>P80+P85+P106</f>
        <v>0</v>
      </c>
      <c r="Q79" s="67"/>
      <c r="R79" s="149">
        <f>R80+R85+R106</f>
        <v>0</v>
      </c>
      <c r="S79" s="67"/>
      <c r="T79" s="150">
        <f>T80+T85+T106</f>
        <v>0</v>
      </c>
      <c r="AT79" s="23" t="s">
        <v>78</v>
      </c>
      <c r="AU79" s="23" t="s">
        <v>105</v>
      </c>
      <c r="BK79" s="151">
        <f>BK80+BK85+BK106</f>
        <v>0</v>
      </c>
    </row>
    <row r="80" spans="2:63" s="9" customFormat="1" ht="37.35" customHeight="1">
      <c r="B80" s="152"/>
      <c r="D80" s="153" t="s">
        <v>78</v>
      </c>
      <c r="E80" s="154" t="s">
        <v>123</v>
      </c>
      <c r="F80" s="154" t="s">
        <v>124</v>
      </c>
      <c r="I80" s="155"/>
      <c r="J80" s="156">
        <f>BK80</f>
        <v>0</v>
      </c>
      <c r="L80" s="152"/>
      <c r="M80" s="157"/>
      <c r="N80" s="158"/>
      <c r="O80" s="158"/>
      <c r="P80" s="159">
        <f>SUM(P81:P84)</f>
        <v>0</v>
      </c>
      <c r="Q80" s="158"/>
      <c r="R80" s="159">
        <f>SUM(R81:R84)</f>
        <v>0</v>
      </c>
      <c r="S80" s="158"/>
      <c r="T80" s="160">
        <f>SUM(T81:T84)</f>
        <v>0</v>
      </c>
      <c r="AR80" s="153" t="s">
        <v>125</v>
      </c>
      <c r="AT80" s="161" t="s">
        <v>78</v>
      </c>
      <c r="AU80" s="161" t="s">
        <v>79</v>
      </c>
      <c r="AY80" s="153" t="s">
        <v>126</v>
      </c>
      <c r="BK80" s="162">
        <f>SUM(BK81:BK84)</f>
        <v>0</v>
      </c>
    </row>
    <row r="81" spans="2:65" s="1" customFormat="1" ht="16.5" customHeight="1">
      <c r="B81" s="163"/>
      <c r="C81" s="164" t="s">
        <v>26</v>
      </c>
      <c r="D81" s="164" t="s">
        <v>127</v>
      </c>
      <c r="E81" s="165" t="s">
        <v>128</v>
      </c>
      <c r="F81" s="166" t="s">
        <v>129</v>
      </c>
      <c r="G81" s="167" t="s">
        <v>130</v>
      </c>
      <c r="H81" s="168">
        <v>1</v>
      </c>
      <c r="I81" s="169"/>
      <c r="J81" s="170">
        <f>ROUND(I81*H81,2)</f>
        <v>0</v>
      </c>
      <c r="K81" s="166" t="s">
        <v>195</v>
      </c>
      <c r="L81" s="40"/>
      <c r="M81" s="171" t="s">
        <v>5</v>
      </c>
      <c r="N81" s="172" t="s">
        <v>50</v>
      </c>
      <c r="O81" s="41"/>
      <c r="P81" s="173">
        <f>O81*H81</f>
        <v>0</v>
      </c>
      <c r="Q81" s="173">
        <v>0</v>
      </c>
      <c r="R81" s="173">
        <f>Q81*H81</f>
        <v>0</v>
      </c>
      <c r="S81" s="173">
        <v>0</v>
      </c>
      <c r="T81" s="174">
        <f>S81*H81</f>
        <v>0</v>
      </c>
      <c r="AR81" s="23" t="s">
        <v>125</v>
      </c>
      <c r="AT81" s="23" t="s">
        <v>127</v>
      </c>
      <c r="AU81" s="23" t="s">
        <v>26</v>
      </c>
      <c r="AY81" s="23" t="s">
        <v>126</v>
      </c>
      <c r="BE81" s="175">
        <f>IF(N81="základní",J81,0)</f>
        <v>0</v>
      </c>
      <c r="BF81" s="175">
        <f>IF(N81="snížená",J81,0)</f>
        <v>0</v>
      </c>
      <c r="BG81" s="175">
        <f>IF(N81="zákl. přenesená",J81,0)</f>
        <v>0</v>
      </c>
      <c r="BH81" s="175">
        <f>IF(N81="sníž. přenesená",J81,0)</f>
        <v>0</v>
      </c>
      <c r="BI81" s="175">
        <f>IF(N81="nulová",J81,0)</f>
        <v>0</v>
      </c>
      <c r="BJ81" s="23" t="s">
        <v>26</v>
      </c>
      <c r="BK81" s="175">
        <f>ROUND(I81*H81,2)</f>
        <v>0</v>
      </c>
      <c r="BL81" s="23" t="s">
        <v>125</v>
      </c>
      <c r="BM81" s="23" t="s">
        <v>131</v>
      </c>
    </row>
    <row r="82" spans="2:65" s="1" customFormat="1" ht="27">
      <c r="B82" s="40"/>
      <c r="D82" s="176" t="s">
        <v>132</v>
      </c>
      <c r="F82" s="177" t="s">
        <v>133</v>
      </c>
      <c r="I82" s="178"/>
      <c r="L82" s="40"/>
      <c r="M82" s="179"/>
      <c r="N82" s="41"/>
      <c r="O82" s="41"/>
      <c r="P82" s="41"/>
      <c r="Q82" s="41"/>
      <c r="R82" s="41"/>
      <c r="S82" s="41"/>
      <c r="T82" s="69"/>
      <c r="AT82" s="23" t="s">
        <v>132</v>
      </c>
      <c r="AU82" s="23" t="s">
        <v>26</v>
      </c>
    </row>
    <row r="83" spans="2:65" s="10" customFormat="1" ht="13.5">
      <c r="B83" s="180"/>
      <c r="D83" s="176" t="s">
        <v>134</v>
      </c>
      <c r="E83" s="181" t="s">
        <v>5</v>
      </c>
      <c r="F83" s="182" t="s">
        <v>26</v>
      </c>
      <c r="H83" s="183">
        <v>1</v>
      </c>
      <c r="I83" s="184"/>
      <c r="L83" s="180"/>
      <c r="M83" s="185"/>
      <c r="N83" s="186"/>
      <c r="O83" s="186"/>
      <c r="P83" s="186"/>
      <c r="Q83" s="186"/>
      <c r="R83" s="186"/>
      <c r="S83" s="186"/>
      <c r="T83" s="187"/>
      <c r="AT83" s="181" t="s">
        <v>134</v>
      </c>
      <c r="AU83" s="181" t="s">
        <v>26</v>
      </c>
      <c r="AV83" s="10" t="s">
        <v>88</v>
      </c>
      <c r="AW83" s="10" t="s">
        <v>135</v>
      </c>
      <c r="AX83" s="10" t="s">
        <v>79</v>
      </c>
      <c r="AY83" s="181" t="s">
        <v>126</v>
      </c>
    </row>
    <row r="84" spans="2:65" s="11" customFormat="1" ht="13.5">
      <c r="B84" s="188"/>
      <c r="D84" s="176" t="s">
        <v>134</v>
      </c>
      <c r="E84" s="189" t="s">
        <v>5</v>
      </c>
      <c r="F84" s="190" t="s">
        <v>136</v>
      </c>
      <c r="H84" s="191">
        <v>1</v>
      </c>
      <c r="I84" s="192"/>
      <c r="L84" s="188"/>
      <c r="M84" s="193"/>
      <c r="N84" s="194"/>
      <c r="O84" s="194"/>
      <c r="P84" s="194"/>
      <c r="Q84" s="194"/>
      <c r="R84" s="194"/>
      <c r="S84" s="194"/>
      <c r="T84" s="195"/>
      <c r="AT84" s="189" t="s">
        <v>134</v>
      </c>
      <c r="AU84" s="189" t="s">
        <v>26</v>
      </c>
      <c r="AV84" s="11" t="s">
        <v>125</v>
      </c>
      <c r="AW84" s="11" t="s">
        <v>135</v>
      </c>
      <c r="AX84" s="11" t="s">
        <v>26</v>
      </c>
      <c r="AY84" s="189" t="s">
        <v>126</v>
      </c>
    </row>
    <row r="85" spans="2:65" s="9" customFormat="1" ht="37.35" customHeight="1">
      <c r="B85" s="152"/>
      <c r="D85" s="153" t="s">
        <v>78</v>
      </c>
      <c r="E85" s="154" t="s">
        <v>137</v>
      </c>
      <c r="F85" s="154" t="s">
        <v>138</v>
      </c>
      <c r="I85" s="155"/>
      <c r="J85" s="156">
        <f>BK85</f>
        <v>0</v>
      </c>
      <c r="L85" s="152"/>
      <c r="M85" s="157"/>
      <c r="N85" s="158"/>
      <c r="O85" s="158"/>
      <c r="P85" s="159">
        <f>SUM(P86:P105)</f>
        <v>0</v>
      </c>
      <c r="Q85" s="158"/>
      <c r="R85" s="159">
        <f>SUM(R86:R105)</f>
        <v>0</v>
      </c>
      <c r="S85" s="158"/>
      <c r="T85" s="160">
        <f>SUM(T86:T105)</f>
        <v>0</v>
      </c>
      <c r="AR85" s="153" t="s">
        <v>125</v>
      </c>
      <c r="AT85" s="161" t="s">
        <v>78</v>
      </c>
      <c r="AU85" s="161" t="s">
        <v>79</v>
      </c>
      <c r="AY85" s="153" t="s">
        <v>126</v>
      </c>
      <c r="BK85" s="162">
        <f>SUM(BK86:BK105)</f>
        <v>0</v>
      </c>
    </row>
    <row r="86" spans="2:65" s="1" customFormat="1" ht="16.5" customHeight="1">
      <c r="B86" s="163"/>
      <c r="C86" s="164" t="s">
        <v>88</v>
      </c>
      <c r="D86" s="164" t="s">
        <v>127</v>
      </c>
      <c r="E86" s="165" t="s">
        <v>139</v>
      </c>
      <c r="F86" s="166" t="s">
        <v>140</v>
      </c>
      <c r="G86" s="167" t="s">
        <v>130</v>
      </c>
      <c r="H86" s="168">
        <v>1</v>
      </c>
      <c r="I86" s="169"/>
      <c r="J86" s="170">
        <f>ROUND(I86*H86,2)</f>
        <v>0</v>
      </c>
      <c r="K86" s="166" t="s">
        <v>195</v>
      </c>
      <c r="L86" s="40"/>
      <c r="M86" s="171" t="s">
        <v>5</v>
      </c>
      <c r="N86" s="172" t="s">
        <v>50</v>
      </c>
      <c r="O86" s="41"/>
      <c r="P86" s="173">
        <f>O86*H86</f>
        <v>0</v>
      </c>
      <c r="Q86" s="173">
        <v>0</v>
      </c>
      <c r="R86" s="173">
        <f>Q86*H86</f>
        <v>0</v>
      </c>
      <c r="S86" s="173">
        <v>0</v>
      </c>
      <c r="T86" s="174">
        <f>S86*H86</f>
        <v>0</v>
      </c>
      <c r="AR86" s="23" t="s">
        <v>125</v>
      </c>
      <c r="AT86" s="23" t="s">
        <v>127</v>
      </c>
      <c r="AU86" s="23" t="s">
        <v>26</v>
      </c>
      <c r="AY86" s="23" t="s">
        <v>126</v>
      </c>
      <c r="BE86" s="175">
        <f>IF(N86="základní",J86,0)</f>
        <v>0</v>
      </c>
      <c r="BF86" s="175">
        <f>IF(N86="snížená",J86,0)</f>
        <v>0</v>
      </c>
      <c r="BG86" s="175">
        <f>IF(N86="zákl. přenesená",J86,0)</f>
        <v>0</v>
      </c>
      <c r="BH86" s="175">
        <f>IF(N86="sníž. přenesená",J86,0)</f>
        <v>0</v>
      </c>
      <c r="BI86" s="175">
        <f>IF(N86="nulová",J86,0)</f>
        <v>0</v>
      </c>
      <c r="BJ86" s="23" t="s">
        <v>26</v>
      </c>
      <c r="BK86" s="175">
        <f>ROUND(I86*H86,2)</f>
        <v>0</v>
      </c>
      <c r="BL86" s="23" t="s">
        <v>125</v>
      </c>
      <c r="BM86" s="23" t="s">
        <v>141</v>
      </c>
    </row>
    <row r="87" spans="2:65" s="1" customFormat="1" ht="13.5">
      <c r="B87" s="40"/>
      <c r="D87" s="176" t="s">
        <v>132</v>
      </c>
      <c r="F87" s="177" t="s">
        <v>142</v>
      </c>
      <c r="I87" s="178"/>
      <c r="L87" s="40"/>
      <c r="M87" s="179"/>
      <c r="N87" s="41"/>
      <c r="O87" s="41"/>
      <c r="P87" s="41"/>
      <c r="Q87" s="41"/>
      <c r="R87" s="41"/>
      <c r="S87" s="41"/>
      <c r="T87" s="69"/>
      <c r="AT87" s="23" t="s">
        <v>132</v>
      </c>
      <c r="AU87" s="23" t="s">
        <v>26</v>
      </c>
    </row>
    <row r="88" spans="2:65" s="10" customFormat="1" ht="13.5">
      <c r="B88" s="180"/>
      <c r="D88" s="176" t="s">
        <v>134</v>
      </c>
      <c r="E88" s="181" t="s">
        <v>5</v>
      </c>
      <c r="F88" s="182" t="s">
        <v>26</v>
      </c>
      <c r="H88" s="183">
        <v>1</v>
      </c>
      <c r="I88" s="184"/>
      <c r="L88" s="180"/>
      <c r="M88" s="185"/>
      <c r="N88" s="186"/>
      <c r="O88" s="186"/>
      <c r="P88" s="186"/>
      <c r="Q88" s="186"/>
      <c r="R88" s="186"/>
      <c r="S88" s="186"/>
      <c r="T88" s="187"/>
      <c r="AT88" s="181" t="s">
        <v>134</v>
      </c>
      <c r="AU88" s="181" t="s">
        <v>26</v>
      </c>
      <c r="AV88" s="10" t="s">
        <v>88</v>
      </c>
      <c r="AW88" s="10" t="s">
        <v>135</v>
      </c>
      <c r="AX88" s="10" t="s">
        <v>79</v>
      </c>
      <c r="AY88" s="181" t="s">
        <v>126</v>
      </c>
    </row>
    <row r="89" spans="2:65" s="11" customFormat="1" ht="13.5">
      <c r="B89" s="188"/>
      <c r="D89" s="176" t="s">
        <v>134</v>
      </c>
      <c r="E89" s="189" t="s">
        <v>5</v>
      </c>
      <c r="F89" s="190" t="s">
        <v>136</v>
      </c>
      <c r="H89" s="191">
        <v>1</v>
      </c>
      <c r="I89" s="192"/>
      <c r="L89" s="188"/>
      <c r="M89" s="193"/>
      <c r="N89" s="194"/>
      <c r="O89" s="194"/>
      <c r="P89" s="194"/>
      <c r="Q89" s="194"/>
      <c r="R89" s="194"/>
      <c r="S89" s="194"/>
      <c r="T89" s="195"/>
      <c r="AT89" s="189" t="s">
        <v>134</v>
      </c>
      <c r="AU89" s="189" t="s">
        <v>26</v>
      </c>
      <c r="AV89" s="11" t="s">
        <v>125</v>
      </c>
      <c r="AW89" s="11" t="s">
        <v>135</v>
      </c>
      <c r="AX89" s="11" t="s">
        <v>26</v>
      </c>
      <c r="AY89" s="189" t="s">
        <v>126</v>
      </c>
    </row>
    <row r="90" spans="2:65" s="1" customFormat="1" ht="16.5" customHeight="1">
      <c r="B90" s="163"/>
      <c r="C90" s="164" t="s">
        <v>143</v>
      </c>
      <c r="D90" s="164" t="s">
        <v>127</v>
      </c>
      <c r="E90" s="165" t="s">
        <v>144</v>
      </c>
      <c r="F90" s="166" t="s">
        <v>145</v>
      </c>
      <c r="G90" s="167" t="s">
        <v>130</v>
      </c>
      <c r="H90" s="168">
        <v>1</v>
      </c>
      <c r="I90" s="169"/>
      <c r="J90" s="170">
        <f>ROUND(I90*H90,2)</f>
        <v>0</v>
      </c>
      <c r="K90" s="166" t="s">
        <v>195</v>
      </c>
      <c r="L90" s="40"/>
      <c r="M90" s="171" t="s">
        <v>5</v>
      </c>
      <c r="N90" s="172" t="s">
        <v>50</v>
      </c>
      <c r="O90" s="41"/>
      <c r="P90" s="173">
        <f>O90*H90</f>
        <v>0</v>
      </c>
      <c r="Q90" s="173">
        <v>0</v>
      </c>
      <c r="R90" s="173">
        <f>Q90*H90</f>
        <v>0</v>
      </c>
      <c r="S90" s="173">
        <v>0</v>
      </c>
      <c r="T90" s="174">
        <f>S90*H90</f>
        <v>0</v>
      </c>
      <c r="AR90" s="23" t="s">
        <v>125</v>
      </c>
      <c r="AT90" s="23" t="s">
        <v>127</v>
      </c>
      <c r="AU90" s="23" t="s">
        <v>26</v>
      </c>
      <c r="AY90" s="23" t="s">
        <v>126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23" t="s">
        <v>26</v>
      </c>
      <c r="BK90" s="175">
        <f>ROUND(I90*H90,2)</f>
        <v>0</v>
      </c>
      <c r="BL90" s="23" t="s">
        <v>125</v>
      </c>
      <c r="BM90" s="23" t="s">
        <v>146</v>
      </c>
    </row>
    <row r="91" spans="2:65" s="1" customFormat="1" ht="13.5">
      <c r="B91" s="40"/>
      <c r="D91" s="176" t="s">
        <v>132</v>
      </c>
      <c r="F91" s="177" t="s">
        <v>147</v>
      </c>
      <c r="I91" s="178"/>
      <c r="L91" s="40"/>
      <c r="M91" s="179"/>
      <c r="N91" s="41"/>
      <c r="O91" s="41"/>
      <c r="P91" s="41"/>
      <c r="Q91" s="41"/>
      <c r="R91" s="41"/>
      <c r="S91" s="41"/>
      <c r="T91" s="69"/>
      <c r="AT91" s="23" t="s">
        <v>132</v>
      </c>
      <c r="AU91" s="23" t="s">
        <v>26</v>
      </c>
    </row>
    <row r="92" spans="2:65" s="10" customFormat="1" ht="13.5">
      <c r="B92" s="180"/>
      <c r="D92" s="176" t="s">
        <v>134</v>
      </c>
      <c r="E92" s="181" t="s">
        <v>5</v>
      </c>
      <c r="F92" s="182" t="s">
        <v>26</v>
      </c>
      <c r="H92" s="183">
        <v>1</v>
      </c>
      <c r="I92" s="184"/>
      <c r="L92" s="180"/>
      <c r="M92" s="185"/>
      <c r="N92" s="186"/>
      <c r="O92" s="186"/>
      <c r="P92" s="186"/>
      <c r="Q92" s="186"/>
      <c r="R92" s="186"/>
      <c r="S92" s="186"/>
      <c r="T92" s="187"/>
      <c r="AT92" s="181" t="s">
        <v>134</v>
      </c>
      <c r="AU92" s="181" t="s">
        <v>26</v>
      </c>
      <c r="AV92" s="10" t="s">
        <v>88</v>
      </c>
      <c r="AW92" s="10" t="s">
        <v>135</v>
      </c>
      <c r="AX92" s="10" t="s">
        <v>79</v>
      </c>
      <c r="AY92" s="181" t="s">
        <v>126</v>
      </c>
    </row>
    <row r="93" spans="2:65" s="11" customFormat="1" ht="13.5">
      <c r="B93" s="188"/>
      <c r="D93" s="176" t="s">
        <v>134</v>
      </c>
      <c r="E93" s="189" t="s">
        <v>5</v>
      </c>
      <c r="F93" s="190" t="s">
        <v>136</v>
      </c>
      <c r="H93" s="191">
        <v>1</v>
      </c>
      <c r="I93" s="192"/>
      <c r="L93" s="188"/>
      <c r="M93" s="193"/>
      <c r="N93" s="194"/>
      <c r="O93" s="194"/>
      <c r="P93" s="194"/>
      <c r="Q93" s="194"/>
      <c r="R93" s="194"/>
      <c r="S93" s="194"/>
      <c r="T93" s="195"/>
      <c r="AT93" s="189" t="s">
        <v>134</v>
      </c>
      <c r="AU93" s="189" t="s">
        <v>26</v>
      </c>
      <c r="AV93" s="11" t="s">
        <v>125</v>
      </c>
      <c r="AW93" s="11" t="s">
        <v>135</v>
      </c>
      <c r="AX93" s="11" t="s">
        <v>26</v>
      </c>
      <c r="AY93" s="189" t="s">
        <v>126</v>
      </c>
    </row>
    <row r="94" spans="2:65" s="1" customFormat="1" ht="51" customHeight="1">
      <c r="B94" s="163"/>
      <c r="C94" s="164" t="s">
        <v>125</v>
      </c>
      <c r="D94" s="164" t="s">
        <v>127</v>
      </c>
      <c r="E94" s="165" t="s">
        <v>148</v>
      </c>
      <c r="F94" s="166" t="s">
        <v>149</v>
      </c>
      <c r="G94" s="167" t="s">
        <v>130</v>
      </c>
      <c r="H94" s="168">
        <v>1</v>
      </c>
      <c r="I94" s="169"/>
      <c r="J94" s="170">
        <f>ROUND(I94*H94,2)</f>
        <v>0</v>
      </c>
      <c r="K94" s="166" t="s">
        <v>195</v>
      </c>
      <c r="L94" s="40"/>
      <c r="M94" s="171" t="s">
        <v>5</v>
      </c>
      <c r="N94" s="172" t="s">
        <v>50</v>
      </c>
      <c r="O94" s="41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AR94" s="23" t="s">
        <v>125</v>
      </c>
      <c r="AT94" s="23" t="s">
        <v>127</v>
      </c>
      <c r="AU94" s="23" t="s">
        <v>26</v>
      </c>
      <c r="AY94" s="23" t="s">
        <v>126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23" t="s">
        <v>26</v>
      </c>
      <c r="BK94" s="175">
        <f>ROUND(I94*H94,2)</f>
        <v>0</v>
      </c>
      <c r="BL94" s="23" t="s">
        <v>125</v>
      </c>
      <c r="BM94" s="23" t="s">
        <v>150</v>
      </c>
    </row>
    <row r="95" spans="2:65" s="1" customFormat="1" ht="13.5">
      <c r="B95" s="40"/>
      <c r="D95" s="176" t="s">
        <v>132</v>
      </c>
      <c r="F95" s="177" t="s">
        <v>151</v>
      </c>
      <c r="I95" s="178"/>
      <c r="L95" s="40"/>
      <c r="M95" s="179"/>
      <c r="N95" s="41"/>
      <c r="O95" s="41"/>
      <c r="P95" s="41"/>
      <c r="Q95" s="41"/>
      <c r="R95" s="41"/>
      <c r="S95" s="41"/>
      <c r="T95" s="69"/>
      <c r="AT95" s="23" t="s">
        <v>132</v>
      </c>
      <c r="AU95" s="23" t="s">
        <v>26</v>
      </c>
    </row>
    <row r="96" spans="2:65" s="10" customFormat="1" ht="13.5">
      <c r="B96" s="180"/>
      <c r="D96" s="176" t="s">
        <v>134</v>
      </c>
      <c r="E96" s="181" t="s">
        <v>5</v>
      </c>
      <c r="F96" s="182" t="s">
        <v>26</v>
      </c>
      <c r="H96" s="183">
        <v>1</v>
      </c>
      <c r="I96" s="184"/>
      <c r="L96" s="180"/>
      <c r="M96" s="185"/>
      <c r="N96" s="186"/>
      <c r="O96" s="186"/>
      <c r="P96" s="186"/>
      <c r="Q96" s="186"/>
      <c r="R96" s="186"/>
      <c r="S96" s="186"/>
      <c r="T96" s="187"/>
      <c r="AT96" s="181" t="s">
        <v>134</v>
      </c>
      <c r="AU96" s="181" t="s">
        <v>26</v>
      </c>
      <c r="AV96" s="10" t="s">
        <v>88</v>
      </c>
      <c r="AW96" s="10" t="s">
        <v>135</v>
      </c>
      <c r="AX96" s="10" t="s">
        <v>79</v>
      </c>
      <c r="AY96" s="181" t="s">
        <v>126</v>
      </c>
    </row>
    <row r="97" spans="2:65" s="11" customFormat="1" ht="13.5">
      <c r="B97" s="188"/>
      <c r="D97" s="176" t="s">
        <v>134</v>
      </c>
      <c r="E97" s="189" t="s">
        <v>5</v>
      </c>
      <c r="F97" s="190" t="s">
        <v>136</v>
      </c>
      <c r="H97" s="191">
        <v>1</v>
      </c>
      <c r="I97" s="192"/>
      <c r="L97" s="188"/>
      <c r="M97" s="193"/>
      <c r="N97" s="194"/>
      <c r="O97" s="194"/>
      <c r="P97" s="194"/>
      <c r="Q97" s="194"/>
      <c r="R97" s="194"/>
      <c r="S97" s="194"/>
      <c r="T97" s="195"/>
      <c r="AT97" s="189" t="s">
        <v>134</v>
      </c>
      <c r="AU97" s="189" t="s">
        <v>26</v>
      </c>
      <c r="AV97" s="11" t="s">
        <v>125</v>
      </c>
      <c r="AW97" s="11" t="s">
        <v>135</v>
      </c>
      <c r="AX97" s="11" t="s">
        <v>26</v>
      </c>
      <c r="AY97" s="189" t="s">
        <v>126</v>
      </c>
    </row>
    <row r="98" spans="2:65" s="1" customFormat="1" ht="38.25" customHeight="1">
      <c r="B98" s="163"/>
      <c r="C98" s="164" t="s">
        <v>152</v>
      </c>
      <c r="D98" s="164" t="s">
        <v>127</v>
      </c>
      <c r="E98" s="165" t="s">
        <v>153</v>
      </c>
      <c r="F98" s="166" t="s">
        <v>154</v>
      </c>
      <c r="G98" s="167" t="s">
        <v>130</v>
      </c>
      <c r="H98" s="168">
        <v>1</v>
      </c>
      <c r="I98" s="169"/>
      <c r="J98" s="170">
        <f>ROUND(I98*H98,2)</f>
        <v>0</v>
      </c>
      <c r="K98" s="166" t="s">
        <v>195</v>
      </c>
      <c r="L98" s="40"/>
      <c r="M98" s="171" t="s">
        <v>5</v>
      </c>
      <c r="N98" s="172" t="s">
        <v>50</v>
      </c>
      <c r="O98" s="41"/>
      <c r="P98" s="173">
        <f>O98*H98</f>
        <v>0</v>
      </c>
      <c r="Q98" s="173">
        <v>0</v>
      </c>
      <c r="R98" s="173">
        <f>Q98*H98</f>
        <v>0</v>
      </c>
      <c r="S98" s="173">
        <v>0</v>
      </c>
      <c r="T98" s="174">
        <f>S98*H98</f>
        <v>0</v>
      </c>
      <c r="AR98" s="23" t="s">
        <v>125</v>
      </c>
      <c r="AT98" s="23" t="s">
        <v>127</v>
      </c>
      <c r="AU98" s="23" t="s">
        <v>26</v>
      </c>
      <c r="AY98" s="23" t="s">
        <v>126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23" t="s">
        <v>26</v>
      </c>
      <c r="BK98" s="175">
        <f>ROUND(I98*H98,2)</f>
        <v>0</v>
      </c>
      <c r="BL98" s="23" t="s">
        <v>125</v>
      </c>
      <c r="BM98" s="23" t="s">
        <v>155</v>
      </c>
    </row>
    <row r="99" spans="2:65" s="1" customFormat="1" ht="54">
      <c r="B99" s="40"/>
      <c r="D99" s="176" t="s">
        <v>132</v>
      </c>
      <c r="F99" s="177" t="s">
        <v>156</v>
      </c>
      <c r="I99" s="178"/>
      <c r="L99" s="40"/>
      <c r="M99" s="179"/>
      <c r="N99" s="41"/>
      <c r="O99" s="41"/>
      <c r="P99" s="41"/>
      <c r="Q99" s="41"/>
      <c r="R99" s="41"/>
      <c r="S99" s="41"/>
      <c r="T99" s="69"/>
      <c r="AT99" s="23" t="s">
        <v>132</v>
      </c>
      <c r="AU99" s="23" t="s">
        <v>26</v>
      </c>
    </row>
    <row r="100" spans="2:65" s="10" customFormat="1" ht="27">
      <c r="B100" s="180"/>
      <c r="D100" s="176" t="s">
        <v>134</v>
      </c>
      <c r="E100" s="181" t="s">
        <v>5</v>
      </c>
      <c r="F100" s="182" t="s">
        <v>157</v>
      </c>
      <c r="H100" s="183">
        <v>1</v>
      </c>
      <c r="I100" s="184"/>
      <c r="L100" s="180"/>
      <c r="M100" s="185"/>
      <c r="N100" s="186"/>
      <c r="O100" s="186"/>
      <c r="P100" s="186"/>
      <c r="Q100" s="186"/>
      <c r="R100" s="186"/>
      <c r="S100" s="186"/>
      <c r="T100" s="187"/>
      <c r="AT100" s="181" t="s">
        <v>134</v>
      </c>
      <c r="AU100" s="181" t="s">
        <v>26</v>
      </c>
      <c r="AV100" s="10" t="s">
        <v>88</v>
      </c>
      <c r="AW100" s="10" t="s">
        <v>135</v>
      </c>
      <c r="AX100" s="10" t="s">
        <v>79</v>
      </c>
      <c r="AY100" s="181" t="s">
        <v>126</v>
      </c>
    </row>
    <row r="101" spans="2:65" s="11" customFormat="1" ht="13.5">
      <c r="B101" s="188"/>
      <c r="D101" s="176" t="s">
        <v>134</v>
      </c>
      <c r="E101" s="189" t="s">
        <v>5</v>
      </c>
      <c r="F101" s="190" t="s">
        <v>136</v>
      </c>
      <c r="H101" s="191">
        <v>1</v>
      </c>
      <c r="I101" s="192"/>
      <c r="L101" s="188"/>
      <c r="M101" s="193"/>
      <c r="N101" s="194"/>
      <c r="O101" s="194"/>
      <c r="P101" s="194"/>
      <c r="Q101" s="194"/>
      <c r="R101" s="194"/>
      <c r="S101" s="194"/>
      <c r="T101" s="195"/>
      <c r="AT101" s="189" t="s">
        <v>134</v>
      </c>
      <c r="AU101" s="189" t="s">
        <v>26</v>
      </c>
      <c r="AV101" s="11" t="s">
        <v>125</v>
      </c>
      <c r="AW101" s="11" t="s">
        <v>135</v>
      </c>
      <c r="AX101" s="11" t="s">
        <v>26</v>
      </c>
      <c r="AY101" s="189" t="s">
        <v>126</v>
      </c>
    </row>
    <row r="102" spans="2:65" s="1" customFormat="1" ht="16.5" customHeight="1">
      <c r="B102" s="163"/>
      <c r="C102" s="164" t="s">
        <v>158</v>
      </c>
      <c r="D102" s="164" t="s">
        <v>127</v>
      </c>
      <c r="E102" s="165" t="s">
        <v>159</v>
      </c>
      <c r="F102" s="166" t="s">
        <v>160</v>
      </c>
      <c r="G102" s="167" t="s">
        <v>130</v>
      </c>
      <c r="H102" s="168">
        <v>1</v>
      </c>
      <c r="I102" s="169"/>
      <c r="J102" s="170">
        <f>ROUND(I102*H102,2)</f>
        <v>0</v>
      </c>
      <c r="K102" s="166" t="s">
        <v>195</v>
      </c>
      <c r="L102" s="40"/>
      <c r="M102" s="171" t="s">
        <v>5</v>
      </c>
      <c r="N102" s="172" t="s">
        <v>50</v>
      </c>
      <c r="O102" s="4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AR102" s="23" t="s">
        <v>125</v>
      </c>
      <c r="AT102" s="23" t="s">
        <v>127</v>
      </c>
      <c r="AU102" s="23" t="s">
        <v>26</v>
      </c>
      <c r="AY102" s="23" t="s">
        <v>126</v>
      </c>
      <c r="BE102" s="175">
        <f>IF(N102="základní",J102,0)</f>
        <v>0</v>
      </c>
      <c r="BF102" s="175">
        <f>IF(N102="snížená",J102,0)</f>
        <v>0</v>
      </c>
      <c r="BG102" s="175">
        <f>IF(N102="zákl. přenesená",J102,0)</f>
        <v>0</v>
      </c>
      <c r="BH102" s="175">
        <f>IF(N102="sníž. přenesená",J102,0)</f>
        <v>0</v>
      </c>
      <c r="BI102" s="175">
        <f>IF(N102="nulová",J102,0)</f>
        <v>0</v>
      </c>
      <c r="BJ102" s="23" t="s">
        <v>26</v>
      </c>
      <c r="BK102" s="175">
        <f>ROUND(I102*H102,2)</f>
        <v>0</v>
      </c>
      <c r="BL102" s="23" t="s">
        <v>125</v>
      </c>
      <c r="BM102" s="23" t="s">
        <v>161</v>
      </c>
    </row>
    <row r="103" spans="2:65" s="1" customFormat="1" ht="13.5">
      <c r="B103" s="40"/>
      <c r="D103" s="176" t="s">
        <v>132</v>
      </c>
      <c r="F103" s="177" t="s">
        <v>162</v>
      </c>
      <c r="I103" s="178"/>
      <c r="L103" s="40"/>
      <c r="M103" s="179"/>
      <c r="N103" s="41"/>
      <c r="O103" s="41"/>
      <c r="P103" s="41"/>
      <c r="Q103" s="41"/>
      <c r="R103" s="41"/>
      <c r="S103" s="41"/>
      <c r="T103" s="69"/>
      <c r="AT103" s="23" t="s">
        <v>132</v>
      </c>
      <c r="AU103" s="23" t="s">
        <v>26</v>
      </c>
    </row>
    <row r="104" spans="2:65" s="10" customFormat="1" ht="13.5">
      <c r="B104" s="180"/>
      <c r="D104" s="176" t="s">
        <v>134</v>
      </c>
      <c r="E104" s="181" t="s">
        <v>5</v>
      </c>
      <c r="F104" s="182" t="s">
        <v>26</v>
      </c>
      <c r="H104" s="183">
        <v>1</v>
      </c>
      <c r="I104" s="184"/>
      <c r="L104" s="180"/>
      <c r="M104" s="185"/>
      <c r="N104" s="186"/>
      <c r="O104" s="186"/>
      <c r="P104" s="186"/>
      <c r="Q104" s="186"/>
      <c r="R104" s="186"/>
      <c r="S104" s="186"/>
      <c r="T104" s="187"/>
      <c r="AT104" s="181" t="s">
        <v>134</v>
      </c>
      <c r="AU104" s="181" t="s">
        <v>26</v>
      </c>
      <c r="AV104" s="10" t="s">
        <v>88</v>
      </c>
      <c r="AW104" s="10" t="s">
        <v>135</v>
      </c>
      <c r="AX104" s="10" t="s">
        <v>79</v>
      </c>
      <c r="AY104" s="181" t="s">
        <v>126</v>
      </c>
    </row>
    <row r="105" spans="2:65" s="11" customFormat="1" ht="13.5">
      <c r="B105" s="188"/>
      <c r="D105" s="176" t="s">
        <v>134</v>
      </c>
      <c r="E105" s="189" t="s">
        <v>5</v>
      </c>
      <c r="F105" s="190" t="s">
        <v>136</v>
      </c>
      <c r="H105" s="191">
        <v>1</v>
      </c>
      <c r="I105" s="192"/>
      <c r="L105" s="188"/>
      <c r="M105" s="193"/>
      <c r="N105" s="194"/>
      <c r="O105" s="194"/>
      <c r="P105" s="194"/>
      <c r="Q105" s="194"/>
      <c r="R105" s="194"/>
      <c r="S105" s="194"/>
      <c r="T105" s="195"/>
      <c r="AT105" s="189" t="s">
        <v>134</v>
      </c>
      <c r="AU105" s="189" t="s">
        <v>26</v>
      </c>
      <c r="AV105" s="11" t="s">
        <v>125</v>
      </c>
      <c r="AW105" s="11" t="s">
        <v>135</v>
      </c>
      <c r="AX105" s="11" t="s">
        <v>26</v>
      </c>
      <c r="AY105" s="189" t="s">
        <v>126</v>
      </c>
    </row>
    <row r="106" spans="2:65" s="9" customFormat="1" ht="37.35" customHeight="1">
      <c r="B106" s="152"/>
      <c r="D106" s="153" t="s">
        <v>78</v>
      </c>
      <c r="E106" s="154" t="s">
        <v>163</v>
      </c>
      <c r="F106" s="154" t="s">
        <v>164</v>
      </c>
      <c r="I106" s="155"/>
      <c r="J106" s="156">
        <f>BK106</f>
        <v>0</v>
      </c>
      <c r="L106" s="152"/>
      <c r="M106" s="157"/>
      <c r="N106" s="158"/>
      <c r="O106" s="158"/>
      <c r="P106" s="159">
        <f>SUM(P107:P110)</f>
        <v>0</v>
      </c>
      <c r="Q106" s="158"/>
      <c r="R106" s="159">
        <f>SUM(R107:R110)</f>
        <v>0</v>
      </c>
      <c r="S106" s="158"/>
      <c r="T106" s="160">
        <f>SUM(T107:T110)</f>
        <v>0</v>
      </c>
      <c r="AR106" s="153" t="s">
        <v>125</v>
      </c>
      <c r="AT106" s="161" t="s">
        <v>78</v>
      </c>
      <c r="AU106" s="161" t="s">
        <v>79</v>
      </c>
      <c r="AY106" s="153" t="s">
        <v>126</v>
      </c>
      <c r="BK106" s="162">
        <f>SUM(BK107:BK110)</f>
        <v>0</v>
      </c>
    </row>
    <row r="107" spans="2:65" s="1" customFormat="1" ht="16.5" customHeight="1">
      <c r="B107" s="163"/>
      <c r="C107" s="164" t="s">
        <v>165</v>
      </c>
      <c r="D107" s="164" t="s">
        <v>127</v>
      </c>
      <c r="E107" s="165" t="s">
        <v>166</v>
      </c>
      <c r="F107" s="166" t="s">
        <v>167</v>
      </c>
      <c r="G107" s="167" t="s">
        <v>130</v>
      </c>
      <c r="H107" s="168">
        <v>1</v>
      </c>
      <c r="I107" s="169"/>
      <c r="J107" s="170">
        <f>ROUND(I107*H107,2)</f>
        <v>0</v>
      </c>
      <c r="K107" s="166" t="s">
        <v>195</v>
      </c>
      <c r="L107" s="40"/>
      <c r="M107" s="171" t="s">
        <v>5</v>
      </c>
      <c r="N107" s="172" t="s">
        <v>50</v>
      </c>
      <c r="O107" s="41"/>
      <c r="P107" s="173">
        <f>O107*H107</f>
        <v>0</v>
      </c>
      <c r="Q107" s="173">
        <v>0</v>
      </c>
      <c r="R107" s="173">
        <f>Q107*H107</f>
        <v>0</v>
      </c>
      <c r="S107" s="173">
        <v>0</v>
      </c>
      <c r="T107" s="174">
        <f>S107*H107</f>
        <v>0</v>
      </c>
      <c r="AR107" s="23" t="s">
        <v>125</v>
      </c>
      <c r="AT107" s="23" t="s">
        <v>127</v>
      </c>
      <c r="AU107" s="23" t="s">
        <v>26</v>
      </c>
      <c r="AY107" s="23" t="s">
        <v>126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23" t="s">
        <v>26</v>
      </c>
      <c r="BK107" s="175">
        <f>ROUND(I107*H107,2)</f>
        <v>0</v>
      </c>
      <c r="BL107" s="23" t="s">
        <v>125</v>
      </c>
      <c r="BM107" s="23" t="s">
        <v>168</v>
      </c>
    </row>
    <row r="108" spans="2:65" s="1" customFormat="1" ht="13.5">
      <c r="B108" s="40"/>
      <c r="D108" s="176" t="s">
        <v>132</v>
      </c>
      <c r="F108" s="177" t="s">
        <v>169</v>
      </c>
      <c r="I108" s="178"/>
      <c r="L108" s="40"/>
      <c r="M108" s="179"/>
      <c r="N108" s="41"/>
      <c r="O108" s="41"/>
      <c r="P108" s="41"/>
      <c r="Q108" s="41"/>
      <c r="R108" s="41"/>
      <c r="S108" s="41"/>
      <c r="T108" s="69"/>
      <c r="AT108" s="23" t="s">
        <v>132</v>
      </c>
      <c r="AU108" s="23" t="s">
        <v>26</v>
      </c>
    </row>
    <row r="109" spans="2:65" s="10" customFormat="1" ht="13.5">
      <c r="B109" s="180"/>
      <c r="D109" s="176" t="s">
        <v>134</v>
      </c>
      <c r="E109" s="181" t="s">
        <v>5</v>
      </c>
      <c r="F109" s="182" t="s">
        <v>26</v>
      </c>
      <c r="H109" s="183">
        <v>1</v>
      </c>
      <c r="I109" s="184"/>
      <c r="L109" s="180"/>
      <c r="M109" s="185"/>
      <c r="N109" s="186"/>
      <c r="O109" s="186"/>
      <c r="P109" s="186"/>
      <c r="Q109" s="186"/>
      <c r="R109" s="186"/>
      <c r="S109" s="186"/>
      <c r="T109" s="187"/>
      <c r="AT109" s="181" t="s">
        <v>134</v>
      </c>
      <c r="AU109" s="181" t="s">
        <v>26</v>
      </c>
      <c r="AV109" s="10" t="s">
        <v>88</v>
      </c>
      <c r="AW109" s="10" t="s">
        <v>135</v>
      </c>
      <c r="AX109" s="10" t="s">
        <v>79</v>
      </c>
      <c r="AY109" s="181" t="s">
        <v>126</v>
      </c>
    </row>
    <row r="110" spans="2:65" s="11" customFormat="1" ht="13.5">
      <c r="B110" s="188"/>
      <c r="D110" s="176" t="s">
        <v>134</v>
      </c>
      <c r="E110" s="189" t="s">
        <v>5</v>
      </c>
      <c r="F110" s="190" t="s">
        <v>136</v>
      </c>
      <c r="H110" s="191">
        <v>1</v>
      </c>
      <c r="I110" s="192"/>
      <c r="L110" s="188"/>
      <c r="M110" s="196"/>
      <c r="N110" s="197"/>
      <c r="O110" s="197"/>
      <c r="P110" s="197"/>
      <c r="Q110" s="197"/>
      <c r="R110" s="197"/>
      <c r="S110" s="197"/>
      <c r="T110" s="198"/>
      <c r="AT110" s="189" t="s">
        <v>134</v>
      </c>
      <c r="AU110" s="189" t="s">
        <v>26</v>
      </c>
      <c r="AV110" s="11" t="s">
        <v>125</v>
      </c>
      <c r="AW110" s="11" t="s">
        <v>135</v>
      </c>
      <c r="AX110" s="11" t="s">
        <v>26</v>
      </c>
      <c r="AY110" s="189" t="s">
        <v>126</v>
      </c>
    </row>
    <row r="111" spans="2:65" s="1" customFormat="1" ht="6.95" customHeight="1">
      <c r="B111" s="55"/>
      <c r="C111" s="56"/>
      <c r="D111" s="56"/>
      <c r="E111" s="56"/>
      <c r="F111" s="56"/>
      <c r="G111" s="56"/>
      <c r="H111" s="56"/>
      <c r="I111" s="126"/>
      <c r="J111" s="56"/>
      <c r="K111" s="56"/>
      <c r="L111" s="40"/>
    </row>
  </sheetData>
  <autoFilter ref="C78:K110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86"/>
  <sheetViews>
    <sheetView showGridLines="0" workbookViewId="0">
      <pane ySplit="1" topLeftCell="A425" activePane="bottomLeft" state="frozen"/>
      <selection pane="bottomLeft" activeCell="K478" sqref="K47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9" t="s">
        <v>94</v>
      </c>
      <c r="H1" s="34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1" t="str">
        <f>'Rekapitulace stavby'!K6</f>
        <v>Parkoviště před č.p.381, Přelouč</v>
      </c>
      <c r="F7" s="342"/>
      <c r="G7" s="342"/>
      <c r="H7" s="342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3" t="s">
        <v>170</v>
      </c>
      <c r="F9" s="344"/>
      <c r="G9" s="344"/>
      <c r="H9" s="344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92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20</v>
      </c>
      <c r="G12" s="41"/>
      <c r="H12" s="41"/>
      <c r="I12" s="106" t="s">
        <v>28</v>
      </c>
      <c r="J12" s="107" t="str">
        <f>'Rekapitulace stavby'!AN8</f>
        <v>1. 3. 2018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32</v>
      </c>
      <c r="E14" s="41"/>
      <c r="F14" s="41"/>
      <c r="G14" s="41"/>
      <c r="H14" s="41"/>
      <c r="I14" s="106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06" t="s">
        <v>36</v>
      </c>
      <c r="J15" s="34" t="s">
        <v>171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38</v>
      </c>
      <c r="E17" s="41"/>
      <c r="F17" s="41"/>
      <c r="G17" s="41"/>
      <c r="H17" s="41"/>
      <c r="I17" s="106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40</v>
      </c>
      <c r="E20" s="41"/>
      <c r="F20" s="41"/>
      <c r="G20" s="41"/>
      <c r="H20" s="41"/>
      <c r="I20" s="106" t="s">
        <v>33</v>
      </c>
      <c r="J20" s="34" t="s">
        <v>41</v>
      </c>
      <c r="K20" s="44"/>
    </row>
    <row r="21" spans="2:11" s="1" customFormat="1" ht="18" customHeight="1">
      <c r="B21" s="40"/>
      <c r="C21" s="41"/>
      <c r="D21" s="41"/>
      <c r="E21" s="34" t="s">
        <v>42</v>
      </c>
      <c r="F21" s="41"/>
      <c r="G21" s="41"/>
      <c r="H21" s="41"/>
      <c r="I21" s="106" t="s">
        <v>36</v>
      </c>
      <c r="J21" s="34" t="s">
        <v>43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1" t="s">
        <v>5</v>
      </c>
      <c r="F24" s="311"/>
      <c r="G24" s="311"/>
      <c r="H24" s="311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ROUND(SUM(BE88:BE485), 2)</f>
        <v>0</v>
      </c>
      <c r="G30" s="41"/>
      <c r="H30" s="41"/>
      <c r="I30" s="118">
        <v>0.21</v>
      </c>
      <c r="J30" s="117">
        <f>ROUND(ROUND((SUM(BE88:BE485)),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ROUND(SUM(BF88:BF485), 2)</f>
        <v>0</v>
      </c>
      <c r="G31" s="41"/>
      <c r="H31" s="41"/>
      <c r="I31" s="118">
        <v>0.15</v>
      </c>
      <c r="J31" s="117">
        <f>ROUND(ROUND((SUM(BF88:BF485)),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ROUND(SUM(BG88:BG485),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ROUND(SUM(BH88:BH485),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ROUND(SUM(BI88:BI485),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1" t="str">
        <f>E7</f>
        <v>Parkoviště před č.p.381, Přelouč</v>
      </c>
      <c r="F45" s="342"/>
      <c r="G45" s="342"/>
      <c r="H45" s="342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3" t="str">
        <f>E9</f>
        <v>SO101 - Parkovací stání</v>
      </c>
      <c r="F47" s="344"/>
      <c r="G47" s="344"/>
      <c r="H47" s="34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Parkoviště před č.p.381, Přelouč</v>
      </c>
      <c r="G49" s="41"/>
      <c r="H49" s="41"/>
      <c r="I49" s="106" t="s">
        <v>28</v>
      </c>
      <c r="J49" s="107" t="str">
        <f>IF(J12="","",J12)</f>
        <v>1. 3. 2018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32</v>
      </c>
      <c r="D51" s="41"/>
      <c r="E51" s="41"/>
      <c r="F51" s="34" t="str">
        <f>E15</f>
        <v>Město Přelouč</v>
      </c>
      <c r="G51" s="41"/>
      <c r="H51" s="41"/>
      <c r="I51" s="106" t="s">
        <v>40</v>
      </c>
      <c r="J51" s="311" t="str">
        <f>E21</f>
        <v>VDI projekt s.r.o.</v>
      </c>
      <c r="K51" s="44"/>
    </row>
    <row r="52" spans="2:47" s="1" customFormat="1" ht="14.45" customHeight="1">
      <c r="B52" s="40"/>
      <c r="C52" s="36" t="s">
        <v>38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J88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172</v>
      </c>
      <c r="E57" s="137"/>
      <c r="F57" s="137"/>
      <c r="G57" s="137"/>
      <c r="H57" s="137"/>
      <c r="I57" s="138"/>
      <c r="J57" s="139">
        <f>J89</f>
        <v>0</v>
      </c>
      <c r="K57" s="140"/>
    </row>
    <row r="58" spans="2:47" s="12" customFormat="1" ht="19.899999999999999" customHeight="1">
      <c r="B58" s="199"/>
      <c r="C58" s="200"/>
      <c r="D58" s="201" t="s">
        <v>173</v>
      </c>
      <c r="E58" s="202"/>
      <c r="F58" s="202"/>
      <c r="G58" s="202"/>
      <c r="H58" s="202"/>
      <c r="I58" s="203"/>
      <c r="J58" s="204">
        <f>J90</f>
        <v>0</v>
      </c>
      <c r="K58" s="205"/>
    </row>
    <row r="59" spans="2:47" s="12" customFormat="1" ht="19.899999999999999" customHeight="1">
      <c r="B59" s="199"/>
      <c r="C59" s="200"/>
      <c r="D59" s="201" t="s">
        <v>174</v>
      </c>
      <c r="E59" s="202"/>
      <c r="F59" s="202"/>
      <c r="G59" s="202"/>
      <c r="H59" s="202"/>
      <c r="I59" s="203"/>
      <c r="J59" s="204">
        <f>J247</f>
        <v>0</v>
      </c>
      <c r="K59" s="205"/>
    </row>
    <row r="60" spans="2:47" s="12" customFormat="1" ht="19.899999999999999" customHeight="1">
      <c r="B60" s="199"/>
      <c r="C60" s="200"/>
      <c r="D60" s="201" t="s">
        <v>175</v>
      </c>
      <c r="E60" s="202"/>
      <c r="F60" s="202"/>
      <c r="G60" s="202"/>
      <c r="H60" s="202"/>
      <c r="I60" s="203"/>
      <c r="J60" s="204">
        <f>J252</f>
        <v>0</v>
      </c>
      <c r="K60" s="205"/>
    </row>
    <row r="61" spans="2:47" s="12" customFormat="1" ht="19.899999999999999" customHeight="1">
      <c r="B61" s="199"/>
      <c r="C61" s="200"/>
      <c r="D61" s="201" t="s">
        <v>176</v>
      </c>
      <c r="E61" s="202"/>
      <c r="F61" s="202"/>
      <c r="G61" s="202"/>
      <c r="H61" s="202"/>
      <c r="I61" s="203"/>
      <c r="J61" s="204">
        <f>J257</f>
        <v>0</v>
      </c>
      <c r="K61" s="205"/>
    </row>
    <row r="62" spans="2:47" s="12" customFormat="1" ht="19.899999999999999" customHeight="1">
      <c r="B62" s="199"/>
      <c r="C62" s="200"/>
      <c r="D62" s="201" t="s">
        <v>177</v>
      </c>
      <c r="E62" s="202"/>
      <c r="F62" s="202"/>
      <c r="G62" s="202"/>
      <c r="H62" s="202"/>
      <c r="I62" s="203"/>
      <c r="J62" s="204">
        <f>J314</f>
        <v>0</v>
      </c>
      <c r="K62" s="205"/>
    </row>
    <row r="63" spans="2:47" s="12" customFormat="1" ht="19.899999999999999" customHeight="1">
      <c r="B63" s="199"/>
      <c r="C63" s="200"/>
      <c r="D63" s="201" t="s">
        <v>178</v>
      </c>
      <c r="E63" s="202"/>
      <c r="F63" s="202"/>
      <c r="G63" s="202"/>
      <c r="H63" s="202"/>
      <c r="I63" s="203"/>
      <c r="J63" s="204">
        <f>J319</f>
        <v>0</v>
      </c>
      <c r="K63" s="205"/>
    </row>
    <row r="64" spans="2:47" s="12" customFormat="1" ht="19.899999999999999" customHeight="1">
      <c r="B64" s="199"/>
      <c r="C64" s="200"/>
      <c r="D64" s="201" t="s">
        <v>179</v>
      </c>
      <c r="E64" s="202"/>
      <c r="F64" s="202"/>
      <c r="G64" s="202"/>
      <c r="H64" s="202"/>
      <c r="I64" s="203"/>
      <c r="J64" s="204">
        <f>J377</f>
        <v>0</v>
      </c>
      <c r="K64" s="205"/>
    </row>
    <row r="65" spans="2:12" s="12" customFormat="1" ht="19.899999999999999" customHeight="1">
      <c r="B65" s="199"/>
      <c r="C65" s="200"/>
      <c r="D65" s="201" t="s">
        <v>180</v>
      </c>
      <c r="E65" s="202"/>
      <c r="F65" s="202"/>
      <c r="G65" s="202"/>
      <c r="H65" s="202"/>
      <c r="I65" s="203"/>
      <c r="J65" s="204">
        <f>J440</f>
        <v>0</v>
      </c>
      <c r="K65" s="205"/>
    </row>
    <row r="66" spans="2:12" s="12" customFormat="1" ht="19.899999999999999" customHeight="1">
      <c r="B66" s="199"/>
      <c r="C66" s="200"/>
      <c r="D66" s="201" t="s">
        <v>181</v>
      </c>
      <c r="E66" s="202"/>
      <c r="F66" s="202"/>
      <c r="G66" s="202"/>
      <c r="H66" s="202"/>
      <c r="I66" s="203"/>
      <c r="J66" s="204">
        <f>J473</f>
        <v>0</v>
      </c>
      <c r="K66" s="205"/>
    </row>
    <row r="67" spans="2:12" s="7" customFormat="1" ht="24.95" customHeight="1">
      <c r="B67" s="134"/>
      <c r="C67" s="135"/>
      <c r="D67" s="136" t="s">
        <v>182</v>
      </c>
      <c r="E67" s="137"/>
      <c r="F67" s="137"/>
      <c r="G67" s="137"/>
      <c r="H67" s="137"/>
      <c r="I67" s="138"/>
      <c r="J67" s="139">
        <f>J476</f>
        <v>0</v>
      </c>
      <c r="K67" s="140"/>
    </row>
    <row r="68" spans="2:12" s="12" customFormat="1" ht="19.899999999999999" customHeight="1">
      <c r="B68" s="199"/>
      <c r="C68" s="200"/>
      <c r="D68" s="201" t="s">
        <v>183</v>
      </c>
      <c r="E68" s="202"/>
      <c r="F68" s="202"/>
      <c r="G68" s="202"/>
      <c r="H68" s="202"/>
      <c r="I68" s="203"/>
      <c r="J68" s="204">
        <f>J477</f>
        <v>0</v>
      </c>
      <c r="K68" s="205"/>
    </row>
    <row r="69" spans="2:12" s="1" customFormat="1" ht="21.75" customHeight="1">
      <c r="B69" s="40"/>
      <c r="C69" s="41"/>
      <c r="D69" s="41"/>
      <c r="E69" s="41"/>
      <c r="F69" s="41"/>
      <c r="G69" s="41"/>
      <c r="H69" s="41"/>
      <c r="I69" s="105"/>
      <c r="J69" s="41"/>
      <c r="K69" s="44"/>
    </row>
    <row r="70" spans="2:12" s="1" customFormat="1" ht="6.95" customHeight="1">
      <c r="B70" s="55"/>
      <c r="C70" s="56"/>
      <c r="D70" s="56"/>
      <c r="E70" s="56"/>
      <c r="F70" s="56"/>
      <c r="G70" s="56"/>
      <c r="H70" s="56"/>
      <c r="I70" s="126"/>
      <c r="J70" s="56"/>
      <c r="K70" s="57"/>
    </row>
    <row r="74" spans="2:12" s="1" customFormat="1" ht="6.95" customHeight="1">
      <c r="B74" s="58"/>
      <c r="C74" s="59"/>
      <c r="D74" s="59"/>
      <c r="E74" s="59"/>
      <c r="F74" s="59"/>
      <c r="G74" s="59"/>
      <c r="H74" s="59"/>
      <c r="I74" s="127"/>
      <c r="J74" s="59"/>
      <c r="K74" s="59"/>
      <c r="L74" s="40"/>
    </row>
    <row r="75" spans="2:12" s="1" customFormat="1" ht="36.950000000000003" customHeight="1">
      <c r="B75" s="40"/>
      <c r="C75" s="60" t="s">
        <v>109</v>
      </c>
      <c r="L75" s="40"/>
    </row>
    <row r="76" spans="2:12" s="1" customFormat="1" ht="6.95" customHeight="1">
      <c r="B76" s="40"/>
      <c r="L76" s="40"/>
    </row>
    <row r="77" spans="2:12" s="1" customFormat="1" ht="14.45" customHeight="1">
      <c r="B77" s="40"/>
      <c r="C77" s="62" t="s">
        <v>19</v>
      </c>
      <c r="L77" s="40"/>
    </row>
    <row r="78" spans="2:12" s="1" customFormat="1" ht="16.5" customHeight="1">
      <c r="B78" s="40"/>
      <c r="E78" s="346" t="str">
        <f>E7</f>
        <v>Parkoviště před č.p.381, Přelouč</v>
      </c>
      <c r="F78" s="347"/>
      <c r="G78" s="347"/>
      <c r="H78" s="347"/>
      <c r="L78" s="40"/>
    </row>
    <row r="79" spans="2:12" s="1" customFormat="1" ht="14.45" customHeight="1">
      <c r="B79" s="40"/>
      <c r="C79" s="62" t="s">
        <v>99</v>
      </c>
      <c r="L79" s="40"/>
    </row>
    <row r="80" spans="2:12" s="1" customFormat="1" ht="17.25" customHeight="1">
      <c r="B80" s="40"/>
      <c r="E80" s="322" t="str">
        <f>E9</f>
        <v>SO101 - Parkovací stání</v>
      </c>
      <c r="F80" s="348"/>
      <c r="G80" s="348"/>
      <c r="H80" s="348"/>
      <c r="L80" s="40"/>
    </row>
    <row r="81" spans="2:65" s="1" customFormat="1" ht="6.95" customHeight="1">
      <c r="B81" s="40"/>
      <c r="L81" s="40"/>
    </row>
    <row r="82" spans="2:65" s="1" customFormat="1" ht="18" customHeight="1">
      <c r="B82" s="40"/>
      <c r="C82" s="62" t="s">
        <v>27</v>
      </c>
      <c r="F82" s="141" t="str">
        <f>F12</f>
        <v>Parkoviště před č.p.381, Přelouč</v>
      </c>
      <c r="I82" s="142" t="s">
        <v>28</v>
      </c>
      <c r="J82" s="66" t="str">
        <f>IF(J12="","",J12)</f>
        <v>1. 3. 2018</v>
      </c>
      <c r="L82" s="40"/>
    </row>
    <row r="83" spans="2:65" s="1" customFormat="1" ht="6.95" customHeight="1">
      <c r="B83" s="40"/>
      <c r="L83" s="40"/>
    </row>
    <row r="84" spans="2:65" s="1" customFormat="1">
      <c r="B84" s="40"/>
      <c r="C84" s="62" t="s">
        <v>32</v>
      </c>
      <c r="F84" s="141" t="str">
        <f>E15</f>
        <v>Město Přelouč</v>
      </c>
      <c r="I84" s="142" t="s">
        <v>40</v>
      </c>
      <c r="J84" s="141" t="str">
        <f>E21</f>
        <v>VDI projekt s.r.o.</v>
      </c>
      <c r="L84" s="40"/>
    </row>
    <row r="85" spans="2:65" s="1" customFormat="1" ht="14.45" customHeight="1">
      <c r="B85" s="40"/>
      <c r="C85" s="62" t="s">
        <v>38</v>
      </c>
      <c r="F85" s="141" t="str">
        <f>IF(E18="","",E18)</f>
        <v/>
      </c>
      <c r="L85" s="40"/>
    </row>
    <row r="86" spans="2:65" s="1" customFormat="1" ht="10.35" customHeight="1">
      <c r="B86" s="40"/>
      <c r="L86" s="40"/>
    </row>
    <row r="87" spans="2:65" s="8" customFormat="1" ht="29.25" customHeight="1">
      <c r="B87" s="143"/>
      <c r="C87" s="144" t="s">
        <v>110</v>
      </c>
      <c r="D87" s="145" t="s">
        <v>64</v>
      </c>
      <c r="E87" s="145" t="s">
        <v>60</v>
      </c>
      <c r="F87" s="145" t="s">
        <v>111</v>
      </c>
      <c r="G87" s="145" t="s">
        <v>112</v>
      </c>
      <c r="H87" s="145" t="s">
        <v>113</v>
      </c>
      <c r="I87" s="146" t="s">
        <v>114</v>
      </c>
      <c r="J87" s="145" t="s">
        <v>103</v>
      </c>
      <c r="K87" s="147" t="s">
        <v>115</v>
      </c>
      <c r="L87" s="143"/>
      <c r="M87" s="72" t="s">
        <v>116</v>
      </c>
      <c r="N87" s="73" t="s">
        <v>49</v>
      </c>
      <c r="O87" s="73" t="s">
        <v>117</v>
      </c>
      <c r="P87" s="73" t="s">
        <v>118</v>
      </c>
      <c r="Q87" s="73" t="s">
        <v>119</v>
      </c>
      <c r="R87" s="73" t="s">
        <v>120</v>
      </c>
      <c r="S87" s="73" t="s">
        <v>121</v>
      </c>
      <c r="T87" s="74" t="s">
        <v>122</v>
      </c>
    </row>
    <row r="88" spans="2:65" s="1" customFormat="1" ht="29.25" customHeight="1">
      <c r="B88" s="40"/>
      <c r="C88" s="76" t="s">
        <v>104</v>
      </c>
      <c r="J88" s="148">
        <f>BK88</f>
        <v>0</v>
      </c>
      <c r="L88" s="40"/>
      <c r="M88" s="75"/>
      <c r="N88" s="67"/>
      <c r="O88" s="67"/>
      <c r="P88" s="149">
        <f>P89+P476</f>
        <v>0</v>
      </c>
      <c r="Q88" s="67"/>
      <c r="R88" s="149">
        <f>R89+R476</f>
        <v>29.319427383899999</v>
      </c>
      <c r="S88" s="67"/>
      <c r="T88" s="150">
        <f>T89+T476</f>
        <v>10.785599999999999</v>
      </c>
      <c r="AT88" s="23" t="s">
        <v>78</v>
      </c>
      <c r="AU88" s="23" t="s">
        <v>105</v>
      </c>
      <c r="BK88" s="151">
        <f>BK89+BK476</f>
        <v>0</v>
      </c>
    </row>
    <row r="89" spans="2:65" s="9" customFormat="1" ht="37.35" customHeight="1">
      <c r="B89" s="152"/>
      <c r="D89" s="153" t="s">
        <v>78</v>
      </c>
      <c r="E89" s="154" t="s">
        <v>184</v>
      </c>
      <c r="F89" s="154" t="s">
        <v>185</v>
      </c>
      <c r="I89" s="155"/>
      <c r="J89" s="156">
        <f>BK89</f>
        <v>0</v>
      </c>
      <c r="L89" s="152"/>
      <c r="M89" s="157"/>
      <c r="N89" s="158"/>
      <c r="O89" s="158"/>
      <c r="P89" s="159">
        <f>P90+P247+P252+P257+P314+P319+P377+P440+P473</f>
        <v>0</v>
      </c>
      <c r="Q89" s="158"/>
      <c r="R89" s="159">
        <f>R90+R247+R252+R257+R314+R319+R377+R440+R473</f>
        <v>29.3009143839</v>
      </c>
      <c r="S89" s="158"/>
      <c r="T89" s="160">
        <f>T90+T247+T252+T257+T314+T319+T377+T440+T473</f>
        <v>10.785599999999999</v>
      </c>
      <c r="AR89" s="153" t="s">
        <v>26</v>
      </c>
      <c r="AT89" s="161" t="s">
        <v>78</v>
      </c>
      <c r="AU89" s="161" t="s">
        <v>79</v>
      </c>
      <c r="AY89" s="153" t="s">
        <v>126</v>
      </c>
      <c r="BK89" s="162">
        <f>BK90+BK247+BK252+BK257+BK314+BK319+BK377+BK440+BK473</f>
        <v>0</v>
      </c>
    </row>
    <row r="90" spans="2:65" s="9" customFormat="1" ht="19.899999999999999" customHeight="1">
      <c r="B90" s="152"/>
      <c r="D90" s="153" t="s">
        <v>78</v>
      </c>
      <c r="E90" s="206" t="s">
        <v>26</v>
      </c>
      <c r="F90" s="206" t="s">
        <v>186</v>
      </c>
      <c r="I90" s="155"/>
      <c r="J90" s="207">
        <f>BK90</f>
        <v>0</v>
      </c>
      <c r="L90" s="152"/>
      <c r="M90" s="157"/>
      <c r="N90" s="158"/>
      <c r="O90" s="158"/>
      <c r="P90" s="159">
        <f>SUM(P91:P246)</f>
        <v>0</v>
      </c>
      <c r="Q90" s="158"/>
      <c r="R90" s="159">
        <f>SUM(R91:R246)</f>
        <v>8.4456600000000002</v>
      </c>
      <c r="S90" s="158"/>
      <c r="T90" s="160">
        <f>SUM(T91:T246)</f>
        <v>8.7855999999999987</v>
      </c>
      <c r="AR90" s="153" t="s">
        <v>26</v>
      </c>
      <c r="AT90" s="161" t="s">
        <v>78</v>
      </c>
      <c r="AU90" s="161" t="s">
        <v>26</v>
      </c>
      <c r="AY90" s="153" t="s">
        <v>126</v>
      </c>
      <c r="BK90" s="162">
        <f>SUM(BK91:BK246)</f>
        <v>0</v>
      </c>
    </row>
    <row r="91" spans="2:65" s="1" customFormat="1" ht="25.5" customHeight="1">
      <c r="B91" s="163"/>
      <c r="C91" s="164" t="s">
        <v>26</v>
      </c>
      <c r="D91" s="164" t="s">
        <v>127</v>
      </c>
      <c r="E91" s="165" t="s">
        <v>187</v>
      </c>
      <c r="F91" s="166" t="s">
        <v>188</v>
      </c>
      <c r="G91" s="167" t="s">
        <v>189</v>
      </c>
      <c r="H91" s="168">
        <v>2</v>
      </c>
      <c r="I91" s="169"/>
      <c r="J91" s="170">
        <f>ROUND(I91*H91,2)</f>
        <v>0</v>
      </c>
      <c r="K91" s="166" t="s">
        <v>195</v>
      </c>
      <c r="L91" s="40"/>
      <c r="M91" s="171" t="s">
        <v>5</v>
      </c>
      <c r="N91" s="172" t="s">
        <v>50</v>
      </c>
      <c r="O91" s="41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AR91" s="23" t="s">
        <v>125</v>
      </c>
      <c r="AT91" s="23" t="s">
        <v>127</v>
      </c>
      <c r="AU91" s="23" t="s">
        <v>88</v>
      </c>
      <c r="AY91" s="23" t="s">
        <v>126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23" t="s">
        <v>26</v>
      </c>
      <c r="BK91" s="175">
        <f>ROUND(I91*H91,2)</f>
        <v>0</v>
      </c>
      <c r="BL91" s="23" t="s">
        <v>125</v>
      </c>
      <c r="BM91" s="23" t="s">
        <v>190</v>
      </c>
    </row>
    <row r="92" spans="2:65" s="1" customFormat="1" ht="27">
      <c r="B92" s="40"/>
      <c r="D92" s="176" t="s">
        <v>132</v>
      </c>
      <c r="F92" s="177" t="s">
        <v>191</v>
      </c>
      <c r="I92" s="178"/>
      <c r="L92" s="40"/>
      <c r="M92" s="179"/>
      <c r="N92" s="41"/>
      <c r="O92" s="41"/>
      <c r="P92" s="41"/>
      <c r="Q92" s="41"/>
      <c r="R92" s="41"/>
      <c r="S92" s="41"/>
      <c r="T92" s="69"/>
      <c r="AT92" s="23" t="s">
        <v>132</v>
      </c>
      <c r="AU92" s="23" t="s">
        <v>88</v>
      </c>
    </row>
    <row r="93" spans="2:65" s="10" customFormat="1" ht="13.5">
      <c r="B93" s="180"/>
      <c r="D93" s="176" t="s">
        <v>134</v>
      </c>
      <c r="E93" s="181" t="s">
        <v>5</v>
      </c>
      <c r="F93" s="182" t="s">
        <v>192</v>
      </c>
      <c r="H93" s="183">
        <v>2</v>
      </c>
      <c r="I93" s="184"/>
      <c r="L93" s="180"/>
      <c r="M93" s="185"/>
      <c r="N93" s="186"/>
      <c r="O93" s="186"/>
      <c r="P93" s="186"/>
      <c r="Q93" s="186"/>
      <c r="R93" s="186"/>
      <c r="S93" s="186"/>
      <c r="T93" s="187"/>
      <c r="AT93" s="181" t="s">
        <v>134</v>
      </c>
      <c r="AU93" s="181" t="s">
        <v>88</v>
      </c>
      <c r="AV93" s="10" t="s">
        <v>88</v>
      </c>
      <c r="AW93" s="10" t="s">
        <v>135</v>
      </c>
      <c r="AX93" s="10" t="s">
        <v>79</v>
      </c>
      <c r="AY93" s="181" t="s">
        <v>126</v>
      </c>
    </row>
    <row r="94" spans="2:65" s="11" customFormat="1" ht="13.5">
      <c r="B94" s="188"/>
      <c r="D94" s="176" t="s">
        <v>134</v>
      </c>
      <c r="E94" s="189" t="s">
        <v>5</v>
      </c>
      <c r="F94" s="190" t="s">
        <v>136</v>
      </c>
      <c r="H94" s="191">
        <v>2</v>
      </c>
      <c r="I94" s="192"/>
      <c r="L94" s="188"/>
      <c r="M94" s="193"/>
      <c r="N94" s="194"/>
      <c r="O94" s="194"/>
      <c r="P94" s="194"/>
      <c r="Q94" s="194"/>
      <c r="R94" s="194"/>
      <c r="S94" s="194"/>
      <c r="T94" s="195"/>
      <c r="AT94" s="189" t="s">
        <v>134</v>
      </c>
      <c r="AU94" s="189" t="s">
        <v>88</v>
      </c>
      <c r="AV94" s="11" t="s">
        <v>125</v>
      </c>
      <c r="AW94" s="11" t="s">
        <v>135</v>
      </c>
      <c r="AX94" s="11" t="s">
        <v>26</v>
      </c>
      <c r="AY94" s="189" t="s">
        <v>126</v>
      </c>
    </row>
    <row r="95" spans="2:65" s="1" customFormat="1" ht="25.5" customHeight="1">
      <c r="B95" s="163"/>
      <c r="C95" s="164" t="s">
        <v>88</v>
      </c>
      <c r="D95" s="164" t="s">
        <v>127</v>
      </c>
      <c r="E95" s="165" t="s">
        <v>193</v>
      </c>
      <c r="F95" s="166" t="s">
        <v>194</v>
      </c>
      <c r="G95" s="167" t="s">
        <v>189</v>
      </c>
      <c r="H95" s="168">
        <v>36.35</v>
      </c>
      <c r="I95" s="169"/>
      <c r="J95" s="170">
        <f>ROUND(I95*H95,2)</f>
        <v>0</v>
      </c>
      <c r="K95" s="166" t="s">
        <v>195</v>
      </c>
      <c r="L95" s="40"/>
      <c r="M95" s="171" t="s">
        <v>5</v>
      </c>
      <c r="N95" s="172" t="s">
        <v>50</v>
      </c>
      <c r="O95" s="41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AR95" s="23" t="s">
        <v>125</v>
      </c>
      <c r="AT95" s="23" t="s">
        <v>127</v>
      </c>
      <c r="AU95" s="23" t="s">
        <v>88</v>
      </c>
      <c r="AY95" s="23" t="s">
        <v>126</v>
      </c>
      <c r="BE95" s="175">
        <f>IF(N95="základní",J95,0)</f>
        <v>0</v>
      </c>
      <c r="BF95" s="175">
        <f>IF(N95="snížená",J95,0)</f>
        <v>0</v>
      </c>
      <c r="BG95" s="175">
        <f>IF(N95="zákl. přenesená",J95,0)</f>
        <v>0</v>
      </c>
      <c r="BH95" s="175">
        <f>IF(N95="sníž. přenesená",J95,0)</f>
        <v>0</v>
      </c>
      <c r="BI95" s="175">
        <f>IF(N95="nulová",J95,0)</f>
        <v>0</v>
      </c>
      <c r="BJ95" s="23" t="s">
        <v>26</v>
      </c>
      <c r="BK95" s="175">
        <f>ROUND(I95*H95,2)</f>
        <v>0</v>
      </c>
      <c r="BL95" s="23" t="s">
        <v>125</v>
      </c>
      <c r="BM95" s="23" t="s">
        <v>196</v>
      </c>
    </row>
    <row r="96" spans="2:65" s="1" customFormat="1" ht="13.5">
      <c r="B96" s="40"/>
      <c r="D96" s="176" t="s">
        <v>132</v>
      </c>
      <c r="F96" s="177" t="s">
        <v>197</v>
      </c>
      <c r="I96" s="178"/>
      <c r="L96" s="40"/>
      <c r="M96" s="179"/>
      <c r="N96" s="41"/>
      <c r="O96" s="41"/>
      <c r="P96" s="41"/>
      <c r="Q96" s="41"/>
      <c r="R96" s="41"/>
      <c r="S96" s="41"/>
      <c r="T96" s="69"/>
      <c r="AT96" s="23" t="s">
        <v>132</v>
      </c>
      <c r="AU96" s="23" t="s">
        <v>88</v>
      </c>
    </row>
    <row r="97" spans="2:65" s="10" customFormat="1" ht="13.5">
      <c r="B97" s="180"/>
      <c r="D97" s="176" t="s">
        <v>134</v>
      </c>
      <c r="E97" s="181" t="s">
        <v>5</v>
      </c>
      <c r="F97" s="182" t="s">
        <v>198</v>
      </c>
      <c r="H97" s="183">
        <v>36.35</v>
      </c>
      <c r="I97" s="184"/>
      <c r="L97" s="180"/>
      <c r="M97" s="185"/>
      <c r="N97" s="186"/>
      <c r="O97" s="186"/>
      <c r="P97" s="186"/>
      <c r="Q97" s="186"/>
      <c r="R97" s="186"/>
      <c r="S97" s="186"/>
      <c r="T97" s="187"/>
      <c r="AT97" s="181" t="s">
        <v>134</v>
      </c>
      <c r="AU97" s="181" t="s">
        <v>88</v>
      </c>
      <c r="AV97" s="10" t="s">
        <v>88</v>
      </c>
      <c r="AW97" s="10" t="s">
        <v>135</v>
      </c>
      <c r="AX97" s="10" t="s">
        <v>79</v>
      </c>
      <c r="AY97" s="181" t="s">
        <v>126</v>
      </c>
    </row>
    <row r="98" spans="2:65" s="11" customFormat="1" ht="13.5">
      <c r="B98" s="188"/>
      <c r="D98" s="176" t="s">
        <v>134</v>
      </c>
      <c r="E98" s="189" t="s">
        <v>5</v>
      </c>
      <c r="F98" s="190" t="s">
        <v>136</v>
      </c>
      <c r="H98" s="191">
        <v>36.35</v>
      </c>
      <c r="I98" s="192"/>
      <c r="L98" s="188"/>
      <c r="M98" s="193"/>
      <c r="N98" s="194"/>
      <c r="O98" s="194"/>
      <c r="P98" s="194"/>
      <c r="Q98" s="194"/>
      <c r="R98" s="194"/>
      <c r="S98" s="194"/>
      <c r="T98" s="195"/>
      <c r="AT98" s="189" t="s">
        <v>134</v>
      </c>
      <c r="AU98" s="189" t="s">
        <v>88</v>
      </c>
      <c r="AV98" s="11" t="s">
        <v>125</v>
      </c>
      <c r="AW98" s="11" t="s">
        <v>135</v>
      </c>
      <c r="AX98" s="11" t="s">
        <v>26</v>
      </c>
      <c r="AY98" s="189" t="s">
        <v>126</v>
      </c>
    </row>
    <row r="99" spans="2:65" s="1" customFormat="1" ht="25.5" customHeight="1">
      <c r="B99" s="163"/>
      <c r="C99" s="164" t="s">
        <v>143</v>
      </c>
      <c r="D99" s="164" t="s">
        <v>127</v>
      </c>
      <c r="E99" s="165" t="s">
        <v>199</v>
      </c>
      <c r="F99" s="166" t="s">
        <v>200</v>
      </c>
      <c r="G99" s="167" t="s">
        <v>189</v>
      </c>
      <c r="H99" s="168">
        <v>11.1</v>
      </c>
      <c r="I99" s="169"/>
      <c r="J99" s="170">
        <f>ROUND(I99*H99,2)</f>
        <v>0</v>
      </c>
      <c r="K99" s="166" t="s">
        <v>5</v>
      </c>
      <c r="L99" s="40"/>
      <c r="M99" s="171" t="s">
        <v>5</v>
      </c>
      <c r="N99" s="172" t="s">
        <v>50</v>
      </c>
      <c r="O99" s="41"/>
      <c r="P99" s="173">
        <f>O99*H99</f>
        <v>0</v>
      </c>
      <c r="Q99" s="173">
        <v>0</v>
      </c>
      <c r="R99" s="173">
        <f>Q99*H99</f>
        <v>0</v>
      </c>
      <c r="S99" s="173">
        <v>0.255</v>
      </c>
      <c r="T99" s="174">
        <f>S99*H99</f>
        <v>2.8304999999999998</v>
      </c>
      <c r="AR99" s="23" t="s">
        <v>125</v>
      </c>
      <c r="AT99" s="23" t="s">
        <v>127</v>
      </c>
      <c r="AU99" s="23" t="s">
        <v>88</v>
      </c>
      <c r="AY99" s="23" t="s">
        <v>126</v>
      </c>
      <c r="BE99" s="175">
        <f>IF(N99="základní",J99,0)</f>
        <v>0</v>
      </c>
      <c r="BF99" s="175">
        <f>IF(N99="snížená",J99,0)</f>
        <v>0</v>
      </c>
      <c r="BG99" s="175">
        <f>IF(N99="zákl. přenesená",J99,0)</f>
        <v>0</v>
      </c>
      <c r="BH99" s="175">
        <f>IF(N99="sníž. přenesená",J99,0)</f>
        <v>0</v>
      </c>
      <c r="BI99" s="175">
        <f>IF(N99="nulová",J99,0)</f>
        <v>0</v>
      </c>
      <c r="BJ99" s="23" t="s">
        <v>26</v>
      </c>
      <c r="BK99" s="175">
        <f>ROUND(I99*H99,2)</f>
        <v>0</v>
      </c>
      <c r="BL99" s="23" t="s">
        <v>125</v>
      </c>
      <c r="BM99" s="23" t="s">
        <v>201</v>
      </c>
    </row>
    <row r="100" spans="2:65" s="1" customFormat="1" ht="54">
      <c r="B100" s="40"/>
      <c r="D100" s="176" t="s">
        <v>132</v>
      </c>
      <c r="F100" s="177" t="s">
        <v>202</v>
      </c>
      <c r="I100" s="178"/>
      <c r="L100" s="40"/>
      <c r="M100" s="179"/>
      <c r="N100" s="41"/>
      <c r="O100" s="41"/>
      <c r="P100" s="41"/>
      <c r="Q100" s="41"/>
      <c r="R100" s="41"/>
      <c r="S100" s="41"/>
      <c r="T100" s="69"/>
      <c r="AT100" s="23" t="s">
        <v>132</v>
      </c>
      <c r="AU100" s="23" t="s">
        <v>88</v>
      </c>
    </row>
    <row r="101" spans="2:65" s="13" customFormat="1" ht="13.5">
      <c r="B101" s="208"/>
      <c r="D101" s="176" t="s">
        <v>134</v>
      </c>
      <c r="E101" s="209" t="s">
        <v>5</v>
      </c>
      <c r="F101" s="210" t="s">
        <v>203</v>
      </c>
      <c r="H101" s="209" t="s">
        <v>5</v>
      </c>
      <c r="I101" s="211"/>
      <c r="L101" s="208"/>
      <c r="M101" s="212"/>
      <c r="N101" s="213"/>
      <c r="O101" s="213"/>
      <c r="P101" s="213"/>
      <c r="Q101" s="213"/>
      <c r="R101" s="213"/>
      <c r="S101" s="213"/>
      <c r="T101" s="214"/>
      <c r="AT101" s="209" t="s">
        <v>134</v>
      </c>
      <c r="AU101" s="209" t="s">
        <v>88</v>
      </c>
      <c r="AV101" s="13" t="s">
        <v>26</v>
      </c>
      <c r="AW101" s="13" t="s">
        <v>135</v>
      </c>
      <c r="AX101" s="13" t="s">
        <v>79</v>
      </c>
      <c r="AY101" s="209" t="s">
        <v>126</v>
      </c>
    </row>
    <row r="102" spans="2:65" s="10" customFormat="1" ht="13.5">
      <c r="B102" s="180"/>
      <c r="D102" s="176" t="s">
        <v>134</v>
      </c>
      <c r="E102" s="181" t="s">
        <v>5</v>
      </c>
      <c r="F102" s="182" t="s">
        <v>204</v>
      </c>
      <c r="H102" s="183">
        <v>11.1</v>
      </c>
      <c r="I102" s="184"/>
      <c r="L102" s="180"/>
      <c r="M102" s="185"/>
      <c r="N102" s="186"/>
      <c r="O102" s="186"/>
      <c r="P102" s="186"/>
      <c r="Q102" s="186"/>
      <c r="R102" s="186"/>
      <c r="S102" s="186"/>
      <c r="T102" s="187"/>
      <c r="AT102" s="181" t="s">
        <v>134</v>
      </c>
      <c r="AU102" s="181" t="s">
        <v>88</v>
      </c>
      <c r="AV102" s="10" t="s">
        <v>88</v>
      </c>
      <c r="AW102" s="10" t="s">
        <v>135</v>
      </c>
      <c r="AX102" s="10" t="s">
        <v>79</v>
      </c>
      <c r="AY102" s="181" t="s">
        <v>126</v>
      </c>
    </row>
    <row r="103" spans="2:65" s="11" customFormat="1" ht="13.5">
      <c r="B103" s="188"/>
      <c r="D103" s="176" t="s">
        <v>134</v>
      </c>
      <c r="E103" s="189" t="s">
        <v>5</v>
      </c>
      <c r="F103" s="190" t="s">
        <v>136</v>
      </c>
      <c r="H103" s="191">
        <v>11.1</v>
      </c>
      <c r="I103" s="192"/>
      <c r="L103" s="188"/>
      <c r="M103" s="193"/>
      <c r="N103" s="194"/>
      <c r="O103" s="194"/>
      <c r="P103" s="194"/>
      <c r="Q103" s="194"/>
      <c r="R103" s="194"/>
      <c r="S103" s="194"/>
      <c r="T103" s="195"/>
      <c r="AT103" s="189" t="s">
        <v>134</v>
      </c>
      <c r="AU103" s="189" t="s">
        <v>88</v>
      </c>
      <c r="AV103" s="11" t="s">
        <v>125</v>
      </c>
      <c r="AW103" s="11" t="s">
        <v>135</v>
      </c>
      <c r="AX103" s="11" t="s">
        <v>26</v>
      </c>
      <c r="AY103" s="189" t="s">
        <v>126</v>
      </c>
    </row>
    <row r="104" spans="2:65" s="1" customFormat="1" ht="16.5" customHeight="1">
      <c r="B104" s="163"/>
      <c r="C104" s="164" t="s">
        <v>125</v>
      </c>
      <c r="D104" s="164" t="s">
        <v>127</v>
      </c>
      <c r="E104" s="165" t="s">
        <v>205</v>
      </c>
      <c r="F104" s="166" t="s">
        <v>206</v>
      </c>
      <c r="G104" s="167" t="s">
        <v>189</v>
      </c>
      <c r="H104" s="168">
        <v>1.5</v>
      </c>
      <c r="I104" s="169"/>
      <c r="J104" s="170">
        <f>ROUND(I104*H104,2)</f>
        <v>0</v>
      </c>
      <c r="K104" s="166" t="s">
        <v>195</v>
      </c>
      <c r="L104" s="40"/>
      <c r="M104" s="171" t="s">
        <v>5</v>
      </c>
      <c r="N104" s="172" t="s">
        <v>50</v>
      </c>
      <c r="O104" s="41"/>
      <c r="P104" s="173">
        <f>O104*H104</f>
        <v>0</v>
      </c>
      <c r="Q104" s="173">
        <v>0</v>
      </c>
      <c r="R104" s="173">
        <f>Q104*H104</f>
        <v>0</v>
      </c>
      <c r="S104" s="173">
        <v>0.44</v>
      </c>
      <c r="T104" s="174">
        <f>S104*H104</f>
        <v>0.66</v>
      </c>
      <c r="AR104" s="23" t="s">
        <v>125</v>
      </c>
      <c r="AT104" s="23" t="s">
        <v>127</v>
      </c>
      <c r="AU104" s="23" t="s">
        <v>88</v>
      </c>
      <c r="AY104" s="23" t="s">
        <v>126</v>
      </c>
      <c r="BE104" s="175">
        <f>IF(N104="základní",J104,0)</f>
        <v>0</v>
      </c>
      <c r="BF104" s="175">
        <f>IF(N104="snížená",J104,0)</f>
        <v>0</v>
      </c>
      <c r="BG104" s="175">
        <f>IF(N104="zákl. přenesená",J104,0)</f>
        <v>0</v>
      </c>
      <c r="BH104" s="175">
        <f>IF(N104="sníž. přenesená",J104,0)</f>
        <v>0</v>
      </c>
      <c r="BI104" s="175">
        <f>IF(N104="nulová",J104,0)</f>
        <v>0</v>
      </c>
      <c r="BJ104" s="23" t="s">
        <v>26</v>
      </c>
      <c r="BK104" s="175">
        <f>ROUND(I104*H104,2)</f>
        <v>0</v>
      </c>
      <c r="BL104" s="23" t="s">
        <v>125</v>
      </c>
      <c r="BM104" s="23" t="s">
        <v>207</v>
      </c>
    </row>
    <row r="105" spans="2:65" s="1" customFormat="1" ht="40.5">
      <c r="B105" s="40"/>
      <c r="D105" s="176" t="s">
        <v>132</v>
      </c>
      <c r="F105" s="177" t="s">
        <v>208</v>
      </c>
      <c r="I105" s="178"/>
      <c r="L105" s="40"/>
      <c r="M105" s="179"/>
      <c r="N105" s="41"/>
      <c r="O105" s="41"/>
      <c r="P105" s="41"/>
      <c r="Q105" s="41"/>
      <c r="R105" s="41"/>
      <c r="S105" s="41"/>
      <c r="T105" s="69"/>
      <c r="AT105" s="23" t="s">
        <v>132</v>
      </c>
      <c r="AU105" s="23" t="s">
        <v>88</v>
      </c>
    </row>
    <row r="106" spans="2:65" s="13" customFormat="1" ht="13.5">
      <c r="B106" s="208"/>
      <c r="D106" s="176" t="s">
        <v>134</v>
      </c>
      <c r="E106" s="209" t="s">
        <v>5</v>
      </c>
      <c r="F106" s="210" t="s">
        <v>203</v>
      </c>
      <c r="H106" s="209" t="s">
        <v>5</v>
      </c>
      <c r="I106" s="211"/>
      <c r="L106" s="208"/>
      <c r="M106" s="212"/>
      <c r="N106" s="213"/>
      <c r="O106" s="213"/>
      <c r="P106" s="213"/>
      <c r="Q106" s="213"/>
      <c r="R106" s="213"/>
      <c r="S106" s="213"/>
      <c r="T106" s="214"/>
      <c r="AT106" s="209" t="s">
        <v>134</v>
      </c>
      <c r="AU106" s="209" t="s">
        <v>88</v>
      </c>
      <c r="AV106" s="13" t="s">
        <v>26</v>
      </c>
      <c r="AW106" s="13" t="s">
        <v>135</v>
      </c>
      <c r="AX106" s="13" t="s">
        <v>79</v>
      </c>
      <c r="AY106" s="209" t="s">
        <v>126</v>
      </c>
    </row>
    <row r="107" spans="2:65" s="10" customFormat="1" ht="13.5">
      <c r="B107" s="180"/>
      <c r="D107" s="176" t="s">
        <v>134</v>
      </c>
      <c r="E107" s="181" t="s">
        <v>5</v>
      </c>
      <c r="F107" s="182" t="s">
        <v>209</v>
      </c>
      <c r="H107" s="183">
        <v>1.5</v>
      </c>
      <c r="I107" s="184"/>
      <c r="L107" s="180"/>
      <c r="M107" s="185"/>
      <c r="N107" s="186"/>
      <c r="O107" s="186"/>
      <c r="P107" s="186"/>
      <c r="Q107" s="186"/>
      <c r="R107" s="186"/>
      <c r="S107" s="186"/>
      <c r="T107" s="187"/>
      <c r="AT107" s="181" t="s">
        <v>134</v>
      </c>
      <c r="AU107" s="181" t="s">
        <v>88</v>
      </c>
      <c r="AV107" s="10" t="s">
        <v>88</v>
      </c>
      <c r="AW107" s="10" t="s">
        <v>135</v>
      </c>
      <c r="AX107" s="10" t="s">
        <v>79</v>
      </c>
      <c r="AY107" s="181" t="s">
        <v>126</v>
      </c>
    </row>
    <row r="108" spans="2:65" s="11" customFormat="1" ht="13.5">
      <c r="B108" s="188"/>
      <c r="D108" s="176" t="s">
        <v>134</v>
      </c>
      <c r="E108" s="189" t="s">
        <v>5</v>
      </c>
      <c r="F108" s="190" t="s">
        <v>136</v>
      </c>
      <c r="H108" s="191">
        <v>1.5</v>
      </c>
      <c r="I108" s="192"/>
      <c r="L108" s="188"/>
      <c r="M108" s="193"/>
      <c r="N108" s="194"/>
      <c r="O108" s="194"/>
      <c r="P108" s="194"/>
      <c r="Q108" s="194"/>
      <c r="R108" s="194"/>
      <c r="S108" s="194"/>
      <c r="T108" s="195"/>
      <c r="AT108" s="189" t="s">
        <v>134</v>
      </c>
      <c r="AU108" s="189" t="s">
        <v>88</v>
      </c>
      <c r="AV108" s="11" t="s">
        <v>125</v>
      </c>
      <c r="AW108" s="11" t="s">
        <v>135</v>
      </c>
      <c r="AX108" s="11" t="s">
        <v>26</v>
      </c>
      <c r="AY108" s="189" t="s">
        <v>126</v>
      </c>
    </row>
    <row r="109" spans="2:65" s="1" customFormat="1" ht="25.5" customHeight="1">
      <c r="B109" s="163"/>
      <c r="C109" s="164" t="s">
        <v>152</v>
      </c>
      <c r="D109" s="164" t="s">
        <v>127</v>
      </c>
      <c r="E109" s="165" t="s">
        <v>210</v>
      </c>
      <c r="F109" s="166" t="s">
        <v>211</v>
      </c>
      <c r="G109" s="167" t="s">
        <v>189</v>
      </c>
      <c r="H109" s="168">
        <v>12.7</v>
      </c>
      <c r="I109" s="169"/>
      <c r="J109" s="170">
        <f>ROUND(I109*H109,2)</f>
        <v>0</v>
      </c>
      <c r="K109" s="166" t="s">
        <v>212</v>
      </c>
      <c r="L109" s="40"/>
      <c r="M109" s="171" t="s">
        <v>5</v>
      </c>
      <c r="N109" s="172" t="s">
        <v>50</v>
      </c>
      <c r="O109" s="41"/>
      <c r="P109" s="173">
        <f>O109*H109</f>
        <v>0</v>
      </c>
      <c r="Q109" s="173">
        <v>4.0000000000000003E-5</v>
      </c>
      <c r="R109" s="173">
        <f>Q109*H109</f>
        <v>5.0799999999999999E-4</v>
      </c>
      <c r="S109" s="173">
        <v>0.128</v>
      </c>
      <c r="T109" s="174">
        <f>S109*H109</f>
        <v>1.6255999999999999</v>
      </c>
      <c r="AR109" s="23" t="s">
        <v>125</v>
      </c>
      <c r="AT109" s="23" t="s">
        <v>127</v>
      </c>
      <c r="AU109" s="23" t="s">
        <v>88</v>
      </c>
      <c r="AY109" s="23" t="s">
        <v>126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23" t="s">
        <v>26</v>
      </c>
      <c r="BK109" s="175">
        <f>ROUND(I109*H109,2)</f>
        <v>0</v>
      </c>
      <c r="BL109" s="23" t="s">
        <v>125</v>
      </c>
      <c r="BM109" s="23" t="s">
        <v>213</v>
      </c>
    </row>
    <row r="110" spans="2:65" s="1" customFormat="1" ht="27">
      <c r="B110" s="40"/>
      <c r="D110" s="176" t="s">
        <v>132</v>
      </c>
      <c r="F110" s="177" t="s">
        <v>214</v>
      </c>
      <c r="I110" s="178"/>
      <c r="L110" s="40"/>
      <c r="M110" s="179"/>
      <c r="N110" s="41"/>
      <c r="O110" s="41"/>
      <c r="P110" s="41"/>
      <c r="Q110" s="41"/>
      <c r="R110" s="41"/>
      <c r="S110" s="41"/>
      <c r="T110" s="69"/>
      <c r="AT110" s="23" t="s">
        <v>132</v>
      </c>
      <c r="AU110" s="23" t="s">
        <v>88</v>
      </c>
    </row>
    <row r="111" spans="2:65" s="13" customFormat="1" ht="13.5">
      <c r="B111" s="208"/>
      <c r="D111" s="176" t="s">
        <v>134</v>
      </c>
      <c r="E111" s="209" t="s">
        <v>5</v>
      </c>
      <c r="F111" s="210" t="s">
        <v>215</v>
      </c>
      <c r="H111" s="209" t="s">
        <v>5</v>
      </c>
      <c r="I111" s="211"/>
      <c r="L111" s="208"/>
      <c r="M111" s="212"/>
      <c r="N111" s="213"/>
      <c r="O111" s="213"/>
      <c r="P111" s="213"/>
      <c r="Q111" s="213"/>
      <c r="R111" s="213"/>
      <c r="S111" s="213"/>
      <c r="T111" s="214"/>
      <c r="AT111" s="209" t="s">
        <v>134</v>
      </c>
      <c r="AU111" s="209" t="s">
        <v>88</v>
      </c>
      <c r="AV111" s="13" t="s">
        <v>26</v>
      </c>
      <c r="AW111" s="13" t="s">
        <v>135</v>
      </c>
      <c r="AX111" s="13" t="s">
        <v>79</v>
      </c>
      <c r="AY111" s="209" t="s">
        <v>126</v>
      </c>
    </row>
    <row r="112" spans="2:65" s="10" customFormat="1" ht="13.5">
      <c r="B112" s="180"/>
      <c r="D112" s="176" t="s">
        <v>134</v>
      </c>
      <c r="E112" s="181" t="s">
        <v>5</v>
      </c>
      <c r="F112" s="182" t="s">
        <v>216</v>
      </c>
      <c r="H112" s="183">
        <v>12.7</v>
      </c>
      <c r="I112" s="184"/>
      <c r="L112" s="180"/>
      <c r="M112" s="185"/>
      <c r="N112" s="186"/>
      <c r="O112" s="186"/>
      <c r="P112" s="186"/>
      <c r="Q112" s="186"/>
      <c r="R112" s="186"/>
      <c r="S112" s="186"/>
      <c r="T112" s="187"/>
      <c r="AT112" s="181" t="s">
        <v>134</v>
      </c>
      <c r="AU112" s="181" t="s">
        <v>88</v>
      </c>
      <c r="AV112" s="10" t="s">
        <v>88</v>
      </c>
      <c r="AW112" s="10" t="s">
        <v>135</v>
      </c>
      <c r="AX112" s="10" t="s">
        <v>79</v>
      </c>
      <c r="AY112" s="181" t="s">
        <v>126</v>
      </c>
    </row>
    <row r="113" spans="2:65" s="11" customFormat="1" ht="13.5">
      <c r="B113" s="188"/>
      <c r="D113" s="176" t="s">
        <v>134</v>
      </c>
      <c r="E113" s="189" t="s">
        <v>5</v>
      </c>
      <c r="F113" s="190" t="s">
        <v>136</v>
      </c>
      <c r="H113" s="191">
        <v>12.7</v>
      </c>
      <c r="I113" s="192"/>
      <c r="L113" s="188"/>
      <c r="M113" s="193"/>
      <c r="N113" s="194"/>
      <c r="O113" s="194"/>
      <c r="P113" s="194"/>
      <c r="Q113" s="194"/>
      <c r="R113" s="194"/>
      <c r="S113" s="194"/>
      <c r="T113" s="195"/>
      <c r="AT113" s="189" t="s">
        <v>134</v>
      </c>
      <c r="AU113" s="189" t="s">
        <v>88</v>
      </c>
      <c r="AV113" s="11" t="s">
        <v>125</v>
      </c>
      <c r="AW113" s="11" t="s">
        <v>135</v>
      </c>
      <c r="AX113" s="11" t="s">
        <v>26</v>
      </c>
      <c r="AY113" s="189" t="s">
        <v>126</v>
      </c>
    </row>
    <row r="114" spans="2:65" s="1" customFormat="1" ht="16.5" customHeight="1">
      <c r="B114" s="163"/>
      <c r="C114" s="164" t="s">
        <v>158</v>
      </c>
      <c r="D114" s="164" t="s">
        <v>127</v>
      </c>
      <c r="E114" s="165" t="s">
        <v>217</v>
      </c>
      <c r="F114" s="166" t="s">
        <v>218</v>
      </c>
      <c r="G114" s="167" t="s">
        <v>219</v>
      </c>
      <c r="H114" s="168">
        <v>17.899999999999999</v>
      </c>
      <c r="I114" s="169"/>
      <c r="J114" s="170">
        <f>ROUND(I114*H114,2)</f>
        <v>0</v>
      </c>
      <c r="K114" s="166" t="s">
        <v>195</v>
      </c>
      <c r="L114" s="40"/>
      <c r="M114" s="171" t="s">
        <v>5</v>
      </c>
      <c r="N114" s="172" t="s">
        <v>50</v>
      </c>
      <c r="O114" s="41"/>
      <c r="P114" s="173">
        <f>O114*H114</f>
        <v>0</v>
      </c>
      <c r="Q114" s="173">
        <v>0</v>
      </c>
      <c r="R114" s="173">
        <f>Q114*H114</f>
        <v>0</v>
      </c>
      <c r="S114" s="173">
        <v>0.20499999999999999</v>
      </c>
      <c r="T114" s="174">
        <f>S114*H114</f>
        <v>3.6694999999999993</v>
      </c>
      <c r="AR114" s="23" t="s">
        <v>125</v>
      </c>
      <c r="AT114" s="23" t="s">
        <v>127</v>
      </c>
      <c r="AU114" s="23" t="s">
        <v>88</v>
      </c>
      <c r="AY114" s="23" t="s">
        <v>126</v>
      </c>
      <c r="BE114" s="175">
        <f>IF(N114="základní",J114,0)</f>
        <v>0</v>
      </c>
      <c r="BF114" s="175">
        <f>IF(N114="snížená",J114,0)</f>
        <v>0</v>
      </c>
      <c r="BG114" s="175">
        <f>IF(N114="zákl. přenesená",J114,0)</f>
        <v>0</v>
      </c>
      <c r="BH114" s="175">
        <f>IF(N114="sníž. přenesená",J114,0)</f>
        <v>0</v>
      </c>
      <c r="BI114" s="175">
        <f>IF(N114="nulová",J114,0)</f>
        <v>0</v>
      </c>
      <c r="BJ114" s="23" t="s">
        <v>26</v>
      </c>
      <c r="BK114" s="175">
        <f>ROUND(I114*H114,2)</f>
        <v>0</v>
      </c>
      <c r="BL114" s="23" t="s">
        <v>125</v>
      </c>
      <c r="BM114" s="23" t="s">
        <v>220</v>
      </c>
    </row>
    <row r="115" spans="2:65" s="1" customFormat="1" ht="27">
      <c r="B115" s="40"/>
      <c r="D115" s="176" t="s">
        <v>132</v>
      </c>
      <c r="F115" s="177" t="s">
        <v>221</v>
      </c>
      <c r="I115" s="178"/>
      <c r="L115" s="40"/>
      <c r="M115" s="179"/>
      <c r="N115" s="41"/>
      <c r="O115" s="41"/>
      <c r="P115" s="41"/>
      <c r="Q115" s="41"/>
      <c r="R115" s="41"/>
      <c r="S115" s="41"/>
      <c r="T115" s="69"/>
      <c r="AT115" s="23" t="s">
        <v>132</v>
      </c>
      <c r="AU115" s="23" t="s">
        <v>88</v>
      </c>
    </row>
    <row r="116" spans="2:65" s="13" customFormat="1" ht="13.5">
      <c r="B116" s="208"/>
      <c r="D116" s="176" t="s">
        <v>134</v>
      </c>
      <c r="E116" s="209" t="s">
        <v>5</v>
      </c>
      <c r="F116" s="210" t="s">
        <v>222</v>
      </c>
      <c r="H116" s="209" t="s">
        <v>5</v>
      </c>
      <c r="I116" s="211"/>
      <c r="L116" s="208"/>
      <c r="M116" s="212"/>
      <c r="N116" s="213"/>
      <c r="O116" s="213"/>
      <c r="P116" s="213"/>
      <c r="Q116" s="213"/>
      <c r="R116" s="213"/>
      <c r="S116" s="213"/>
      <c r="T116" s="214"/>
      <c r="AT116" s="209" t="s">
        <v>134</v>
      </c>
      <c r="AU116" s="209" t="s">
        <v>88</v>
      </c>
      <c r="AV116" s="13" t="s">
        <v>26</v>
      </c>
      <c r="AW116" s="13" t="s">
        <v>135</v>
      </c>
      <c r="AX116" s="13" t="s">
        <v>79</v>
      </c>
      <c r="AY116" s="209" t="s">
        <v>126</v>
      </c>
    </row>
    <row r="117" spans="2:65" s="10" customFormat="1" ht="13.5">
      <c r="B117" s="180"/>
      <c r="D117" s="176" t="s">
        <v>134</v>
      </c>
      <c r="E117" s="181" t="s">
        <v>5</v>
      </c>
      <c r="F117" s="182" t="s">
        <v>223</v>
      </c>
      <c r="H117" s="183">
        <v>17.899999999999999</v>
      </c>
      <c r="I117" s="184"/>
      <c r="L117" s="180"/>
      <c r="M117" s="185"/>
      <c r="N117" s="186"/>
      <c r="O117" s="186"/>
      <c r="P117" s="186"/>
      <c r="Q117" s="186"/>
      <c r="R117" s="186"/>
      <c r="S117" s="186"/>
      <c r="T117" s="187"/>
      <c r="AT117" s="181" t="s">
        <v>134</v>
      </c>
      <c r="AU117" s="181" t="s">
        <v>88</v>
      </c>
      <c r="AV117" s="10" t="s">
        <v>88</v>
      </c>
      <c r="AW117" s="10" t="s">
        <v>135</v>
      </c>
      <c r="AX117" s="10" t="s">
        <v>79</v>
      </c>
      <c r="AY117" s="181" t="s">
        <v>126</v>
      </c>
    </row>
    <row r="118" spans="2:65" s="11" customFormat="1" ht="13.5">
      <c r="B118" s="188"/>
      <c r="D118" s="176" t="s">
        <v>134</v>
      </c>
      <c r="E118" s="189" t="s">
        <v>5</v>
      </c>
      <c r="F118" s="190" t="s">
        <v>136</v>
      </c>
      <c r="H118" s="191">
        <v>17.899999999999999</v>
      </c>
      <c r="I118" s="192"/>
      <c r="L118" s="188"/>
      <c r="M118" s="193"/>
      <c r="N118" s="194"/>
      <c r="O118" s="194"/>
      <c r="P118" s="194"/>
      <c r="Q118" s="194"/>
      <c r="R118" s="194"/>
      <c r="S118" s="194"/>
      <c r="T118" s="195"/>
      <c r="AT118" s="189" t="s">
        <v>134</v>
      </c>
      <c r="AU118" s="189" t="s">
        <v>88</v>
      </c>
      <c r="AV118" s="11" t="s">
        <v>125</v>
      </c>
      <c r="AW118" s="11" t="s">
        <v>135</v>
      </c>
      <c r="AX118" s="11" t="s">
        <v>26</v>
      </c>
      <c r="AY118" s="189" t="s">
        <v>126</v>
      </c>
    </row>
    <row r="119" spans="2:65" s="1" customFormat="1" ht="16.5" customHeight="1">
      <c r="B119" s="163"/>
      <c r="C119" s="164" t="s">
        <v>165</v>
      </c>
      <c r="D119" s="164" t="s">
        <v>127</v>
      </c>
      <c r="E119" s="165" t="s">
        <v>224</v>
      </c>
      <c r="F119" s="166" t="s">
        <v>225</v>
      </c>
      <c r="G119" s="167" t="s">
        <v>226</v>
      </c>
      <c r="H119" s="168">
        <v>5</v>
      </c>
      <c r="I119" s="169"/>
      <c r="J119" s="170">
        <f>ROUND(I119*H119,2)</f>
        <v>0</v>
      </c>
      <c r="K119" s="166" t="s">
        <v>195</v>
      </c>
      <c r="L119" s="40"/>
      <c r="M119" s="171" t="s">
        <v>5</v>
      </c>
      <c r="N119" s="172" t="s">
        <v>50</v>
      </c>
      <c r="O119" s="41"/>
      <c r="P119" s="173">
        <f>O119*H119</f>
        <v>0</v>
      </c>
      <c r="Q119" s="173">
        <v>0</v>
      </c>
      <c r="R119" s="173">
        <f>Q119*H119</f>
        <v>0</v>
      </c>
      <c r="S119" s="173">
        <v>0</v>
      </c>
      <c r="T119" s="174">
        <f>S119*H119</f>
        <v>0</v>
      </c>
      <c r="AR119" s="23" t="s">
        <v>125</v>
      </c>
      <c r="AT119" s="23" t="s">
        <v>127</v>
      </c>
      <c r="AU119" s="23" t="s">
        <v>88</v>
      </c>
      <c r="AY119" s="23" t="s">
        <v>126</v>
      </c>
      <c r="BE119" s="175">
        <f>IF(N119="základní",J119,0)</f>
        <v>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23" t="s">
        <v>26</v>
      </c>
      <c r="BK119" s="175">
        <f>ROUND(I119*H119,2)</f>
        <v>0</v>
      </c>
      <c r="BL119" s="23" t="s">
        <v>125</v>
      </c>
      <c r="BM119" s="23" t="s">
        <v>227</v>
      </c>
    </row>
    <row r="120" spans="2:65" s="1" customFormat="1" ht="27">
      <c r="B120" s="40"/>
      <c r="D120" s="176" t="s">
        <v>132</v>
      </c>
      <c r="F120" s="177" t="s">
        <v>228</v>
      </c>
      <c r="I120" s="178"/>
      <c r="L120" s="40"/>
      <c r="M120" s="179"/>
      <c r="N120" s="41"/>
      <c r="O120" s="41"/>
      <c r="P120" s="41"/>
      <c r="Q120" s="41"/>
      <c r="R120" s="41"/>
      <c r="S120" s="41"/>
      <c r="T120" s="69"/>
      <c r="AT120" s="23" t="s">
        <v>132</v>
      </c>
      <c r="AU120" s="23" t="s">
        <v>88</v>
      </c>
    </row>
    <row r="121" spans="2:65" s="10" customFormat="1" ht="13.5">
      <c r="B121" s="180"/>
      <c r="D121" s="176" t="s">
        <v>134</v>
      </c>
      <c r="E121" s="181" t="s">
        <v>5</v>
      </c>
      <c r="F121" s="182" t="s">
        <v>229</v>
      </c>
      <c r="H121" s="183">
        <v>5</v>
      </c>
      <c r="I121" s="184"/>
      <c r="L121" s="180"/>
      <c r="M121" s="185"/>
      <c r="N121" s="186"/>
      <c r="O121" s="186"/>
      <c r="P121" s="186"/>
      <c r="Q121" s="186"/>
      <c r="R121" s="186"/>
      <c r="S121" s="186"/>
      <c r="T121" s="187"/>
      <c r="AT121" s="181" t="s">
        <v>134</v>
      </c>
      <c r="AU121" s="181" t="s">
        <v>88</v>
      </c>
      <c r="AV121" s="10" t="s">
        <v>88</v>
      </c>
      <c r="AW121" s="10" t="s">
        <v>135</v>
      </c>
      <c r="AX121" s="10" t="s">
        <v>79</v>
      </c>
      <c r="AY121" s="181" t="s">
        <v>126</v>
      </c>
    </row>
    <row r="122" spans="2:65" s="11" customFormat="1" ht="13.5">
      <c r="B122" s="188"/>
      <c r="D122" s="176" t="s">
        <v>134</v>
      </c>
      <c r="E122" s="189" t="s">
        <v>5</v>
      </c>
      <c r="F122" s="190" t="s">
        <v>136</v>
      </c>
      <c r="H122" s="191">
        <v>5</v>
      </c>
      <c r="I122" s="192"/>
      <c r="L122" s="188"/>
      <c r="M122" s="193"/>
      <c r="N122" s="194"/>
      <c r="O122" s="194"/>
      <c r="P122" s="194"/>
      <c r="Q122" s="194"/>
      <c r="R122" s="194"/>
      <c r="S122" s="194"/>
      <c r="T122" s="195"/>
      <c r="AT122" s="189" t="s">
        <v>134</v>
      </c>
      <c r="AU122" s="189" t="s">
        <v>88</v>
      </c>
      <c r="AV122" s="11" t="s">
        <v>125</v>
      </c>
      <c r="AW122" s="11" t="s">
        <v>135</v>
      </c>
      <c r="AX122" s="11" t="s">
        <v>26</v>
      </c>
      <c r="AY122" s="189" t="s">
        <v>126</v>
      </c>
    </row>
    <row r="123" spans="2:65" s="1" customFormat="1" ht="25.5" customHeight="1">
      <c r="B123" s="163"/>
      <c r="C123" s="215" t="s">
        <v>230</v>
      </c>
      <c r="D123" s="215" t="s">
        <v>231</v>
      </c>
      <c r="E123" s="216" t="s">
        <v>232</v>
      </c>
      <c r="F123" s="217" t="s">
        <v>233</v>
      </c>
      <c r="G123" s="218" t="s">
        <v>234</v>
      </c>
      <c r="H123" s="219">
        <v>3</v>
      </c>
      <c r="I123" s="220"/>
      <c r="J123" s="221">
        <f>ROUND(I123*H123,2)</f>
        <v>0</v>
      </c>
      <c r="K123" s="217" t="s">
        <v>5</v>
      </c>
      <c r="L123" s="222"/>
      <c r="M123" s="223" t="s">
        <v>5</v>
      </c>
      <c r="N123" s="224" t="s">
        <v>50</v>
      </c>
      <c r="O123" s="4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AR123" s="23" t="s">
        <v>230</v>
      </c>
      <c r="AT123" s="23" t="s">
        <v>231</v>
      </c>
      <c r="AU123" s="23" t="s">
        <v>88</v>
      </c>
      <c r="AY123" s="23" t="s">
        <v>126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23" t="s">
        <v>26</v>
      </c>
      <c r="BK123" s="175">
        <f>ROUND(I123*H123,2)</f>
        <v>0</v>
      </c>
      <c r="BL123" s="23" t="s">
        <v>125</v>
      </c>
      <c r="BM123" s="23" t="s">
        <v>235</v>
      </c>
    </row>
    <row r="124" spans="2:65" s="10" customFormat="1" ht="13.5">
      <c r="B124" s="180"/>
      <c r="D124" s="176" t="s">
        <v>134</v>
      </c>
      <c r="E124" s="181" t="s">
        <v>5</v>
      </c>
      <c r="F124" s="182" t="s">
        <v>236</v>
      </c>
      <c r="H124" s="183">
        <v>3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134</v>
      </c>
      <c r="AU124" s="181" t="s">
        <v>88</v>
      </c>
      <c r="AV124" s="10" t="s">
        <v>88</v>
      </c>
      <c r="AW124" s="10" t="s">
        <v>135</v>
      </c>
      <c r="AX124" s="10" t="s">
        <v>79</v>
      </c>
      <c r="AY124" s="181" t="s">
        <v>126</v>
      </c>
    </row>
    <row r="125" spans="2:65" s="11" customFormat="1" ht="13.5">
      <c r="B125" s="188"/>
      <c r="D125" s="176" t="s">
        <v>134</v>
      </c>
      <c r="E125" s="189" t="s">
        <v>5</v>
      </c>
      <c r="F125" s="190" t="s">
        <v>136</v>
      </c>
      <c r="H125" s="191">
        <v>3</v>
      </c>
      <c r="I125" s="192"/>
      <c r="L125" s="188"/>
      <c r="M125" s="193"/>
      <c r="N125" s="194"/>
      <c r="O125" s="194"/>
      <c r="P125" s="194"/>
      <c r="Q125" s="194"/>
      <c r="R125" s="194"/>
      <c r="S125" s="194"/>
      <c r="T125" s="195"/>
      <c r="AT125" s="189" t="s">
        <v>134</v>
      </c>
      <c r="AU125" s="189" t="s">
        <v>88</v>
      </c>
      <c r="AV125" s="11" t="s">
        <v>125</v>
      </c>
      <c r="AW125" s="11" t="s">
        <v>135</v>
      </c>
      <c r="AX125" s="11" t="s">
        <v>26</v>
      </c>
      <c r="AY125" s="189" t="s">
        <v>126</v>
      </c>
    </row>
    <row r="126" spans="2:65" s="1" customFormat="1" ht="25.5" customHeight="1">
      <c r="B126" s="163"/>
      <c r="C126" s="164" t="s">
        <v>237</v>
      </c>
      <c r="D126" s="164" t="s">
        <v>127</v>
      </c>
      <c r="E126" s="165" t="s">
        <v>238</v>
      </c>
      <c r="F126" s="166" t="s">
        <v>239</v>
      </c>
      <c r="G126" s="167" t="s">
        <v>226</v>
      </c>
      <c r="H126" s="168">
        <v>20.713999999999999</v>
      </c>
      <c r="I126" s="169"/>
      <c r="J126" s="170">
        <f>ROUND(I126*H126,2)</f>
        <v>0</v>
      </c>
      <c r="K126" s="166" t="s">
        <v>195</v>
      </c>
      <c r="L126" s="40"/>
      <c r="M126" s="171" t="s">
        <v>5</v>
      </c>
      <c r="N126" s="172" t="s">
        <v>50</v>
      </c>
      <c r="O126" s="41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AR126" s="23" t="s">
        <v>125</v>
      </c>
      <c r="AT126" s="23" t="s">
        <v>127</v>
      </c>
      <c r="AU126" s="23" t="s">
        <v>88</v>
      </c>
      <c r="AY126" s="23" t="s">
        <v>126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23" t="s">
        <v>26</v>
      </c>
      <c r="BK126" s="175">
        <f>ROUND(I126*H126,2)</f>
        <v>0</v>
      </c>
      <c r="BL126" s="23" t="s">
        <v>125</v>
      </c>
      <c r="BM126" s="23" t="s">
        <v>240</v>
      </c>
    </row>
    <row r="127" spans="2:65" s="1" customFormat="1" ht="27">
      <c r="B127" s="40"/>
      <c r="D127" s="176" t="s">
        <v>132</v>
      </c>
      <c r="F127" s="177" t="s">
        <v>241</v>
      </c>
      <c r="I127" s="178"/>
      <c r="L127" s="40"/>
      <c r="M127" s="179"/>
      <c r="N127" s="41"/>
      <c r="O127" s="41"/>
      <c r="P127" s="41"/>
      <c r="Q127" s="41"/>
      <c r="R127" s="41"/>
      <c r="S127" s="41"/>
      <c r="T127" s="69"/>
      <c r="AT127" s="23" t="s">
        <v>132</v>
      </c>
      <c r="AU127" s="23" t="s">
        <v>88</v>
      </c>
    </row>
    <row r="128" spans="2:65" s="13" customFormat="1" ht="13.5">
      <c r="B128" s="208"/>
      <c r="D128" s="176" t="s">
        <v>134</v>
      </c>
      <c r="E128" s="209" t="s">
        <v>5</v>
      </c>
      <c r="F128" s="210" t="s">
        <v>242</v>
      </c>
      <c r="H128" s="209" t="s">
        <v>5</v>
      </c>
      <c r="I128" s="211"/>
      <c r="L128" s="208"/>
      <c r="M128" s="212"/>
      <c r="N128" s="213"/>
      <c r="O128" s="213"/>
      <c r="P128" s="213"/>
      <c r="Q128" s="213"/>
      <c r="R128" s="213"/>
      <c r="S128" s="213"/>
      <c r="T128" s="214"/>
      <c r="AT128" s="209" t="s">
        <v>134</v>
      </c>
      <c r="AU128" s="209" t="s">
        <v>88</v>
      </c>
      <c r="AV128" s="13" t="s">
        <v>26</v>
      </c>
      <c r="AW128" s="13" t="s">
        <v>135</v>
      </c>
      <c r="AX128" s="13" t="s">
        <v>79</v>
      </c>
      <c r="AY128" s="209" t="s">
        <v>126</v>
      </c>
    </row>
    <row r="129" spans="2:65" s="10" customFormat="1" ht="13.5">
      <c r="B129" s="180"/>
      <c r="D129" s="176" t="s">
        <v>134</v>
      </c>
      <c r="E129" s="181" t="s">
        <v>5</v>
      </c>
      <c r="F129" s="182" t="s">
        <v>243</v>
      </c>
      <c r="H129" s="183">
        <v>11.8368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134</v>
      </c>
      <c r="AU129" s="181" t="s">
        <v>88</v>
      </c>
      <c r="AV129" s="10" t="s">
        <v>88</v>
      </c>
      <c r="AW129" s="10" t="s">
        <v>135</v>
      </c>
      <c r="AX129" s="10" t="s">
        <v>79</v>
      </c>
      <c r="AY129" s="181" t="s">
        <v>126</v>
      </c>
    </row>
    <row r="130" spans="2:65" s="13" customFormat="1" ht="13.5">
      <c r="B130" s="208"/>
      <c r="D130" s="176" t="s">
        <v>134</v>
      </c>
      <c r="E130" s="209" t="s">
        <v>5</v>
      </c>
      <c r="F130" s="210" t="s">
        <v>244</v>
      </c>
      <c r="H130" s="209" t="s">
        <v>5</v>
      </c>
      <c r="I130" s="211"/>
      <c r="L130" s="208"/>
      <c r="M130" s="212"/>
      <c r="N130" s="213"/>
      <c r="O130" s="213"/>
      <c r="P130" s="213"/>
      <c r="Q130" s="213"/>
      <c r="R130" s="213"/>
      <c r="S130" s="213"/>
      <c r="T130" s="214"/>
      <c r="AT130" s="209" t="s">
        <v>134</v>
      </c>
      <c r="AU130" s="209" t="s">
        <v>88</v>
      </c>
      <c r="AV130" s="13" t="s">
        <v>26</v>
      </c>
      <c r="AW130" s="13" t="s">
        <v>135</v>
      </c>
      <c r="AX130" s="13" t="s">
        <v>79</v>
      </c>
      <c r="AY130" s="209" t="s">
        <v>126</v>
      </c>
    </row>
    <row r="131" spans="2:65" s="10" customFormat="1" ht="13.5">
      <c r="B131" s="180"/>
      <c r="D131" s="176" t="s">
        <v>134</v>
      </c>
      <c r="E131" s="181" t="s">
        <v>5</v>
      </c>
      <c r="F131" s="182" t="s">
        <v>245</v>
      </c>
      <c r="H131" s="183">
        <v>8.8775999999999993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134</v>
      </c>
      <c r="AU131" s="181" t="s">
        <v>88</v>
      </c>
      <c r="AV131" s="10" t="s">
        <v>88</v>
      </c>
      <c r="AW131" s="10" t="s">
        <v>135</v>
      </c>
      <c r="AX131" s="10" t="s">
        <v>79</v>
      </c>
      <c r="AY131" s="181" t="s">
        <v>126</v>
      </c>
    </row>
    <row r="132" spans="2:65" s="11" customFormat="1" ht="13.5">
      <c r="B132" s="188"/>
      <c r="D132" s="176" t="s">
        <v>134</v>
      </c>
      <c r="E132" s="189" t="s">
        <v>5</v>
      </c>
      <c r="F132" s="190" t="s">
        <v>136</v>
      </c>
      <c r="H132" s="191">
        <v>20.714400000000001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134</v>
      </c>
      <c r="AU132" s="189" t="s">
        <v>88</v>
      </c>
      <c r="AV132" s="11" t="s">
        <v>125</v>
      </c>
      <c r="AW132" s="11" t="s">
        <v>135</v>
      </c>
      <c r="AX132" s="11" t="s">
        <v>26</v>
      </c>
      <c r="AY132" s="189" t="s">
        <v>126</v>
      </c>
    </row>
    <row r="133" spans="2:65" s="1" customFormat="1" ht="25.5" customHeight="1">
      <c r="B133" s="163"/>
      <c r="C133" s="164" t="s">
        <v>30</v>
      </c>
      <c r="D133" s="164" t="s">
        <v>127</v>
      </c>
      <c r="E133" s="165" t="s">
        <v>246</v>
      </c>
      <c r="F133" s="166" t="s">
        <v>247</v>
      </c>
      <c r="G133" s="167" t="s">
        <v>226</v>
      </c>
      <c r="H133" s="168">
        <v>20.713999999999999</v>
      </c>
      <c r="I133" s="169"/>
      <c r="J133" s="170">
        <f>ROUND(I133*H133,2)</f>
        <v>0</v>
      </c>
      <c r="K133" s="166" t="s">
        <v>195</v>
      </c>
      <c r="L133" s="40"/>
      <c r="M133" s="171" t="s">
        <v>5</v>
      </c>
      <c r="N133" s="172" t="s">
        <v>50</v>
      </c>
      <c r="O133" s="41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AR133" s="23" t="s">
        <v>125</v>
      </c>
      <c r="AT133" s="23" t="s">
        <v>127</v>
      </c>
      <c r="AU133" s="23" t="s">
        <v>88</v>
      </c>
      <c r="AY133" s="23" t="s">
        <v>126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23" t="s">
        <v>26</v>
      </c>
      <c r="BK133" s="175">
        <f>ROUND(I133*H133,2)</f>
        <v>0</v>
      </c>
      <c r="BL133" s="23" t="s">
        <v>125</v>
      </c>
      <c r="BM133" s="23" t="s">
        <v>248</v>
      </c>
    </row>
    <row r="134" spans="2:65" s="1" customFormat="1" ht="40.5">
      <c r="B134" s="40"/>
      <c r="D134" s="176" t="s">
        <v>132</v>
      </c>
      <c r="F134" s="177" t="s">
        <v>249</v>
      </c>
      <c r="I134" s="178"/>
      <c r="L134" s="40"/>
      <c r="M134" s="179"/>
      <c r="N134" s="41"/>
      <c r="O134" s="41"/>
      <c r="P134" s="41"/>
      <c r="Q134" s="41"/>
      <c r="R134" s="41"/>
      <c r="S134" s="41"/>
      <c r="T134" s="69"/>
      <c r="AT134" s="23" t="s">
        <v>132</v>
      </c>
      <c r="AU134" s="23" t="s">
        <v>88</v>
      </c>
    </row>
    <row r="135" spans="2:65" s="10" customFormat="1" ht="13.5">
      <c r="B135" s="180"/>
      <c r="D135" s="176" t="s">
        <v>134</v>
      </c>
      <c r="E135" s="181" t="s">
        <v>5</v>
      </c>
      <c r="F135" s="182" t="s">
        <v>250</v>
      </c>
      <c r="H135" s="183">
        <v>20.713999999999999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134</v>
      </c>
      <c r="AU135" s="181" t="s">
        <v>88</v>
      </c>
      <c r="AV135" s="10" t="s">
        <v>88</v>
      </c>
      <c r="AW135" s="10" t="s">
        <v>135</v>
      </c>
      <c r="AX135" s="10" t="s">
        <v>79</v>
      </c>
      <c r="AY135" s="181" t="s">
        <v>126</v>
      </c>
    </row>
    <row r="136" spans="2:65" s="11" customFormat="1" ht="13.5">
      <c r="B136" s="188"/>
      <c r="D136" s="176" t="s">
        <v>134</v>
      </c>
      <c r="E136" s="189" t="s">
        <v>5</v>
      </c>
      <c r="F136" s="190" t="s">
        <v>136</v>
      </c>
      <c r="H136" s="191">
        <v>20.713999999999999</v>
      </c>
      <c r="I136" s="192"/>
      <c r="L136" s="188"/>
      <c r="M136" s="193"/>
      <c r="N136" s="194"/>
      <c r="O136" s="194"/>
      <c r="P136" s="194"/>
      <c r="Q136" s="194"/>
      <c r="R136" s="194"/>
      <c r="S136" s="194"/>
      <c r="T136" s="195"/>
      <c r="AT136" s="189" t="s">
        <v>134</v>
      </c>
      <c r="AU136" s="189" t="s">
        <v>88</v>
      </c>
      <c r="AV136" s="11" t="s">
        <v>125</v>
      </c>
      <c r="AW136" s="11" t="s">
        <v>135</v>
      </c>
      <c r="AX136" s="11" t="s">
        <v>26</v>
      </c>
      <c r="AY136" s="189" t="s">
        <v>126</v>
      </c>
    </row>
    <row r="137" spans="2:65" s="1" customFormat="1" ht="16.5" customHeight="1">
      <c r="B137" s="163"/>
      <c r="C137" s="164" t="s">
        <v>251</v>
      </c>
      <c r="D137" s="164" t="s">
        <v>127</v>
      </c>
      <c r="E137" s="165" t="s">
        <v>252</v>
      </c>
      <c r="F137" s="166" t="s">
        <v>253</v>
      </c>
      <c r="G137" s="167" t="s">
        <v>226</v>
      </c>
      <c r="H137" s="168">
        <v>7.8220000000000001</v>
      </c>
      <c r="I137" s="169"/>
      <c r="J137" s="170">
        <f>ROUND(I137*H137,2)</f>
        <v>0</v>
      </c>
      <c r="K137" s="166" t="s">
        <v>195</v>
      </c>
      <c r="L137" s="40"/>
      <c r="M137" s="171" t="s">
        <v>5</v>
      </c>
      <c r="N137" s="172" t="s">
        <v>50</v>
      </c>
      <c r="O137" s="41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AR137" s="23" t="s">
        <v>125</v>
      </c>
      <c r="AT137" s="23" t="s">
        <v>127</v>
      </c>
      <c r="AU137" s="23" t="s">
        <v>88</v>
      </c>
      <c r="AY137" s="23" t="s">
        <v>126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23" t="s">
        <v>26</v>
      </c>
      <c r="BK137" s="175">
        <f>ROUND(I137*H137,2)</f>
        <v>0</v>
      </c>
      <c r="BL137" s="23" t="s">
        <v>125</v>
      </c>
      <c r="BM137" s="23" t="s">
        <v>254</v>
      </c>
    </row>
    <row r="138" spans="2:65" s="1" customFormat="1" ht="27">
      <c r="B138" s="40"/>
      <c r="D138" s="176" t="s">
        <v>132</v>
      </c>
      <c r="F138" s="177" t="s">
        <v>255</v>
      </c>
      <c r="I138" s="178"/>
      <c r="L138" s="40"/>
      <c r="M138" s="179"/>
      <c r="N138" s="41"/>
      <c r="O138" s="41"/>
      <c r="P138" s="41"/>
      <c r="Q138" s="41"/>
      <c r="R138" s="41"/>
      <c r="S138" s="41"/>
      <c r="T138" s="69"/>
      <c r="AT138" s="23" t="s">
        <v>132</v>
      </c>
      <c r="AU138" s="23" t="s">
        <v>88</v>
      </c>
    </row>
    <row r="139" spans="2:65" s="10" customFormat="1" ht="13.5">
      <c r="B139" s="180"/>
      <c r="D139" s="176" t="s">
        <v>134</v>
      </c>
      <c r="E139" s="181" t="s">
        <v>5</v>
      </c>
      <c r="F139" s="182" t="s">
        <v>256</v>
      </c>
      <c r="H139" s="183">
        <v>3.3820000000000001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134</v>
      </c>
      <c r="AU139" s="181" t="s">
        <v>88</v>
      </c>
      <c r="AV139" s="10" t="s">
        <v>88</v>
      </c>
      <c r="AW139" s="10" t="s">
        <v>135</v>
      </c>
      <c r="AX139" s="10" t="s">
        <v>79</v>
      </c>
      <c r="AY139" s="181" t="s">
        <v>126</v>
      </c>
    </row>
    <row r="140" spans="2:65" s="10" customFormat="1" ht="13.5">
      <c r="B140" s="180"/>
      <c r="D140" s="176" t="s">
        <v>134</v>
      </c>
      <c r="E140" s="181" t="s">
        <v>5</v>
      </c>
      <c r="F140" s="182" t="s">
        <v>257</v>
      </c>
      <c r="H140" s="183">
        <v>4.4400000000000004</v>
      </c>
      <c r="I140" s="184"/>
      <c r="L140" s="180"/>
      <c r="M140" s="185"/>
      <c r="N140" s="186"/>
      <c r="O140" s="186"/>
      <c r="P140" s="186"/>
      <c r="Q140" s="186"/>
      <c r="R140" s="186"/>
      <c r="S140" s="186"/>
      <c r="T140" s="187"/>
      <c r="AT140" s="181" t="s">
        <v>134</v>
      </c>
      <c r="AU140" s="181" t="s">
        <v>88</v>
      </c>
      <c r="AV140" s="10" t="s">
        <v>88</v>
      </c>
      <c r="AW140" s="10" t="s">
        <v>135</v>
      </c>
      <c r="AX140" s="10" t="s">
        <v>79</v>
      </c>
      <c r="AY140" s="181" t="s">
        <v>126</v>
      </c>
    </row>
    <row r="141" spans="2:65" s="11" customFormat="1" ht="13.5">
      <c r="B141" s="188"/>
      <c r="D141" s="176" t="s">
        <v>134</v>
      </c>
      <c r="E141" s="189" t="s">
        <v>5</v>
      </c>
      <c r="F141" s="190" t="s">
        <v>136</v>
      </c>
      <c r="H141" s="191">
        <v>7.8220000000000001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134</v>
      </c>
      <c r="AU141" s="189" t="s">
        <v>88</v>
      </c>
      <c r="AV141" s="11" t="s">
        <v>125</v>
      </c>
      <c r="AW141" s="11" t="s">
        <v>135</v>
      </c>
      <c r="AX141" s="11" t="s">
        <v>26</v>
      </c>
      <c r="AY141" s="189" t="s">
        <v>126</v>
      </c>
    </row>
    <row r="142" spans="2:65" s="1" customFormat="1" ht="16.5" customHeight="1">
      <c r="B142" s="163"/>
      <c r="C142" s="164" t="s">
        <v>258</v>
      </c>
      <c r="D142" s="164" t="s">
        <v>127</v>
      </c>
      <c r="E142" s="165" t="s">
        <v>259</v>
      </c>
      <c r="F142" s="166" t="s">
        <v>260</v>
      </c>
      <c r="G142" s="167" t="s">
        <v>226</v>
      </c>
      <c r="H142" s="168">
        <v>7.8220000000000001</v>
      </c>
      <c r="I142" s="169"/>
      <c r="J142" s="170">
        <f>ROUND(I142*H142,2)</f>
        <v>0</v>
      </c>
      <c r="K142" s="166" t="s">
        <v>195</v>
      </c>
      <c r="L142" s="40"/>
      <c r="M142" s="171" t="s">
        <v>5</v>
      </c>
      <c r="N142" s="172" t="s">
        <v>50</v>
      </c>
      <c r="O142" s="41"/>
      <c r="P142" s="173">
        <f>O142*H142</f>
        <v>0</v>
      </c>
      <c r="Q142" s="173">
        <v>0</v>
      </c>
      <c r="R142" s="173">
        <f>Q142*H142</f>
        <v>0</v>
      </c>
      <c r="S142" s="173">
        <v>0</v>
      </c>
      <c r="T142" s="174">
        <f>S142*H142</f>
        <v>0</v>
      </c>
      <c r="AR142" s="23" t="s">
        <v>125</v>
      </c>
      <c r="AT142" s="23" t="s">
        <v>127</v>
      </c>
      <c r="AU142" s="23" t="s">
        <v>88</v>
      </c>
      <c r="AY142" s="23" t="s">
        <v>126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23" t="s">
        <v>26</v>
      </c>
      <c r="BK142" s="175">
        <f>ROUND(I142*H142,2)</f>
        <v>0</v>
      </c>
      <c r="BL142" s="23" t="s">
        <v>125</v>
      </c>
      <c r="BM142" s="23" t="s">
        <v>261</v>
      </c>
    </row>
    <row r="143" spans="2:65" s="1" customFormat="1" ht="27">
      <c r="B143" s="40"/>
      <c r="D143" s="176" t="s">
        <v>132</v>
      </c>
      <c r="F143" s="177" t="s">
        <v>262</v>
      </c>
      <c r="I143" s="178"/>
      <c r="L143" s="40"/>
      <c r="M143" s="179"/>
      <c r="N143" s="41"/>
      <c r="O143" s="41"/>
      <c r="P143" s="41"/>
      <c r="Q143" s="41"/>
      <c r="R143" s="41"/>
      <c r="S143" s="41"/>
      <c r="T143" s="69"/>
      <c r="AT143" s="23" t="s">
        <v>132</v>
      </c>
      <c r="AU143" s="23" t="s">
        <v>88</v>
      </c>
    </row>
    <row r="144" spans="2:65" s="10" customFormat="1" ht="13.5">
      <c r="B144" s="180"/>
      <c r="D144" s="176" t="s">
        <v>134</v>
      </c>
      <c r="E144" s="181" t="s">
        <v>5</v>
      </c>
      <c r="F144" s="182" t="s">
        <v>263</v>
      </c>
      <c r="H144" s="183">
        <v>7.8220000000000001</v>
      </c>
      <c r="I144" s="184"/>
      <c r="L144" s="180"/>
      <c r="M144" s="185"/>
      <c r="N144" s="186"/>
      <c r="O144" s="186"/>
      <c r="P144" s="186"/>
      <c r="Q144" s="186"/>
      <c r="R144" s="186"/>
      <c r="S144" s="186"/>
      <c r="T144" s="187"/>
      <c r="AT144" s="181" t="s">
        <v>134</v>
      </c>
      <c r="AU144" s="181" t="s">
        <v>88</v>
      </c>
      <c r="AV144" s="10" t="s">
        <v>88</v>
      </c>
      <c r="AW144" s="10" t="s">
        <v>135</v>
      </c>
      <c r="AX144" s="10" t="s">
        <v>79</v>
      </c>
      <c r="AY144" s="181" t="s">
        <v>126</v>
      </c>
    </row>
    <row r="145" spans="2:65" s="11" customFormat="1" ht="13.5">
      <c r="B145" s="188"/>
      <c r="D145" s="176" t="s">
        <v>134</v>
      </c>
      <c r="E145" s="189" t="s">
        <v>5</v>
      </c>
      <c r="F145" s="190" t="s">
        <v>136</v>
      </c>
      <c r="H145" s="191">
        <v>7.8220000000000001</v>
      </c>
      <c r="I145" s="192"/>
      <c r="L145" s="188"/>
      <c r="M145" s="193"/>
      <c r="N145" s="194"/>
      <c r="O145" s="194"/>
      <c r="P145" s="194"/>
      <c r="Q145" s="194"/>
      <c r="R145" s="194"/>
      <c r="S145" s="194"/>
      <c r="T145" s="195"/>
      <c r="AT145" s="189" t="s">
        <v>134</v>
      </c>
      <c r="AU145" s="189" t="s">
        <v>88</v>
      </c>
      <c r="AV145" s="11" t="s">
        <v>125</v>
      </c>
      <c r="AW145" s="11" t="s">
        <v>135</v>
      </c>
      <c r="AX145" s="11" t="s">
        <v>26</v>
      </c>
      <c r="AY145" s="189" t="s">
        <v>126</v>
      </c>
    </row>
    <row r="146" spans="2:65" s="1" customFormat="1" ht="16.5" customHeight="1">
      <c r="B146" s="163"/>
      <c r="C146" s="164" t="s">
        <v>264</v>
      </c>
      <c r="D146" s="164" t="s">
        <v>127</v>
      </c>
      <c r="E146" s="165" t="s">
        <v>265</v>
      </c>
      <c r="F146" s="166" t="s">
        <v>266</v>
      </c>
      <c r="G146" s="167" t="s">
        <v>226</v>
      </c>
      <c r="H146" s="168">
        <v>4.95</v>
      </c>
      <c r="I146" s="169"/>
      <c r="J146" s="170">
        <f>ROUND(I146*H146,2)</f>
        <v>0</v>
      </c>
      <c r="K146" s="166" t="s">
        <v>195</v>
      </c>
      <c r="L146" s="40"/>
      <c r="M146" s="171" t="s">
        <v>5</v>
      </c>
      <c r="N146" s="172" t="s">
        <v>50</v>
      </c>
      <c r="O146" s="41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AR146" s="23" t="s">
        <v>125</v>
      </c>
      <c r="AT146" s="23" t="s">
        <v>127</v>
      </c>
      <c r="AU146" s="23" t="s">
        <v>88</v>
      </c>
      <c r="AY146" s="23" t="s">
        <v>126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23" t="s">
        <v>26</v>
      </c>
      <c r="BK146" s="175">
        <f>ROUND(I146*H146,2)</f>
        <v>0</v>
      </c>
      <c r="BL146" s="23" t="s">
        <v>125</v>
      </c>
      <c r="BM146" s="23" t="s">
        <v>267</v>
      </c>
    </row>
    <row r="147" spans="2:65" s="1" customFormat="1" ht="27">
      <c r="B147" s="40"/>
      <c r="D147" s="176" t="s">
        <v>132</v>
      </c>
      <c r="F147" s="177" t="s">
        <v>268</v>
      </c>
      <c r="I147" s="178"/>
      <c r="L147" s="40"/>
      <c r="M147" s="179"/>
      <c r="N147" s="41"/>
      <c r="O147" s="41"/>
      <c r="P147" s="41"/>
      <c r="Q147" s="41"/>
      <c r="R147" s="41"/>
      <c r="S147" s="41"/>
      <c r="T147" s="69"/>
      <c r="AT147" s="23" t="s">
        <v>132</v>
      </c>
      <c r="AU147" s="23" t="s">
        <v>88</v>
      </c>
    </row>
    <row r="148" spans="2:65" s="10" customFormat="1" ht="13.5">
      <c r="B148" s="180"/>
      <c r="D148" s="176" t="s">
        <v>134</v>
      </c>
      <c r="E148" s="181" t="s">
        <v>5</v>
      </c>
      <c r="F148" s="182" t="s">
        <v>269</v>
      </c>
      <c r="H148" s="183">
        <v>4.95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134</v>
      </c>
      <c r="AU148" s="181" t="s">
        <v>88</v>
      </c>
      <c r="AV148" s="10" t="s">
        <v>88</v>
      </c>
      <c r="AW148" s="10" t="s">
        <v>135</v>
      </c>
      <c r="AX148" s="10" t="s">
        <v>79</v>
      </c>
      <c r="AY148" s="181" t="s">
        <v>126</v>
      </c>
    </row>
    <row r="149" spans="2:65" s="11" customFormat="1" ht="13.5">
      <c r="B149" s="188"/>
      <c r="D149" s="176" t="s">
        <v>134</v>
      </c>
      <c r="E149" s="189" t="s">
        <v>5</v>
      </c>
      <c r="F149" s="190" t="s">
        <v>136</v>
      </c>
      <c r="H149" s="191">
        <v>4.95</v>
      </c>
      <c r="I149" s="192"/>
      <c r="L149" s="188"/>
      <c r="M149" s="193"/>
      <c r="N149" s="194"/>
      <c r="O149" s="194"/>
      <c r="P149" s="194"/>
      <c r="Q149" s="194"/>
      <c r="R149" s="194"/>
      <c r="S149" s="194"/>
      <c r="T149" s="195"/>
      <c r="AT149" s="189" t="s">
        <v>134</v>
      </c>
      <c r="AU149" s="189" t="s">
        <v>88</v>
      </c>
      <c r="AV149" s="11" t="s">
        <v>125</v>
      </c>
      <c r="AW149" s="11" t="s">
        <v>135</v>
      </c>
      <c r="AX149" s="11" t="s">
        <v>26</v>
      </c>
      <c r="AY149" s="189" t="s">
        <v>126</v>
      </c>
    </row>
    <row r="150" spans="2:65" s="1" customFormat="1" ht="16.5" customHeight="1">
      <c r="B150" s="163"/>
      <c r="C150" s="164" t="s">
        <v>270</v>
      </c>
      <c r="D150" s="164" t="s">
        <v>127</v>
      </c>
      <c r="E150" s="165" t="s">
        <v>271</v>
      </c>
      <c r="F150" s="166" t="s">
        <v>272</v>
      </c>
      <c r="G150" s="167" t="s">
        <v>226</v>
      </c>
      <c r="H150" s="168">
        <v>4.95</v>
      </c>
      <c r="I150" s="169"/>
      <c r="J150" s="170">
        <f>ROUND(I150*H150,2)</f>
        <v>0</v>
      </c>
      <c r="K150" s="166" t="s">
        <v>195</v>
      </c>
      <c r="L150" s="40"/>
      <c r="M150" s="171" t="s">
        <v>5</v>
      </c>
      <c r="N150" s="172" t="s">
        <v>50</v>
      </c>
      <c r="O150" s="41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AR150" s="23" t="s">
        <v>125</v>
      </c>
      <c r="AT150" s="23" t="s">
        <v>127</v>
      </c>
      <c r="AU150" s="23" t="s">
        <v>88</v>
      </c>
      <c r="AY150" s="23" t="s">
        <v>126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23" t="s">
        <v>26</v>
      </c>
      <c r="BK150" s="175">
        <f>ROUND(I150*H150,2)</f>
        <v>0</v>
      </c>
      <c r="BL150" s="23" t="s">
        <v>125</v>
      </c>
      <c r="BM150" s="23" t="s">
        <v>273</v>
      </c>
    </row>
    <row r="151" spans="2:65" s="1" customFormat="1" ht="27">
      <c r="B151" s="40"/>
      <c r="D151" s="176" t="s">
        <v>132</v>
      </c>
      <c r="F151" s="177" t="s">
        <v>274</v>
      </c>
      <c r="I151" s="178"/>
      <c r="L151" s="40"/>
      <c r="M151" s="179"/>
      <c r="N151" s="41"/>
      <c r="O151" s="41"/>
      <c r="P151" s="41"/>
      <c r="Q151" s="41"/>
      <c r="R151" s="41"/>
      <c r="S151" s="41"/>
      <c r="T151" s="69"/>
      <c r="AT151" s="23" t="s">
        <v>132</v>
      </c>
      <c r="AU151" s="23" t="s">
        <v>88</v>
      </c>
    </row>
    <row r="152" spans="2:65" s="10" customFormat="1" ht="13.5">
      <c r="B152" s="180"/>
      <c r="D152" s="176" t="s">
        <v>134</v>
      </c>
      <c r="E152" s="181" t="s">
        <v>5</v>
      </c>
      <c r="F152" s="182" t="s">
        <v>275</v>
      </c>
      <c r="H152" s="183">
        <v>4.95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134</v>
      </c>
      <c r="AU152" s="181" t="s">
        <v>88</v>
      </c>
      <c r="AV152" s="10" t="s">
        <v>88</v>
      </c>
      <c r="AW152" s="10" t="s">
        <v>135</v>
      </c>
      <c r="AX152" s="10" t="s">
        <v>79</v>
      </c>
      <c r="AY152" s="181" t="s">
        <v>126</v>
      </c>
    </row>
    <row r="153" spans="2:65" s="11" customFormat="1" ht="13.5">
      <c r="B153" s="188"/>
      <c r="D153" s="176" t="s">
        <v>134</v>
      </c>
      <c r="E153" s="189" t="s">
        <v>5</v>
      </c>
      <c r="F153" s="190" t="s">
        <v>136</v>
      </c>
      <c r="H153" s="191">
        <v>4.95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134</v>
      </c>
      <c r="AU153" s="189" t="s">
        <v>88</v>
      </c>
      <c r="AV153" s="11" t="s">
        <v>125</v>
      </c>
      <c r="AW153" s="11" t="s">
        <v>135</v>
      </c>
      <c r="AX153" s="11" t="s">
        <v>26</v>
      </c>
      <c r="AY153" s="189" t="s">
        <v>126</v>
      </c>
    </row>
    <row r="154" spans="2:65" s="1" customFormat="1" ht="16.5" customHeight="1">
      <c r="B154" s="163"/>
      <c r="C154" s="164" t="s">
        <v>11</v>
      </c>
      <c r="D154" s="164" t="s">
        <v>127</v>
      </c>
      <c r="E154" s="165" t="s">
        <v>276</v>
      </c>
      <c r="F154" s="166" t="s">
        <v>277</v>
      </c>
      <c r="G154" s="167" t="s">
        <v>226</v>
      </c>
      <c r="H154" s="168">
        <v>8.375</v>
      </c>
      <c r="I154" s="169"/>
      <c r="J154" s="170">
        <f>ROUND(I154*H154,2)</f>
        <v>0</v>
      </c>
      <c r="K154" s="166" t="s">
        <v>195</v>
      </c>
      <c r="L154" s="40"/>
      <c r="M154" s="171" t="s">
        <v>5</v>
      </c>
      <c r="N154" s="172" t="s">
        <v>50</v>
      </c>
      <c r="O154" s="41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AR154" s="23" t="s">
        <v>125</v>
      </c>
      <c r="AT154" s="23" t="s">
        <v>127</v>
      </c>
      <c r="AU154" s="23" t="s">
        <v>88</v>
      </c>
      <c r="AY154" s="23" t="s">
        <v>126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23" t="s">
        <v>26</v>
      </c>
      <c r="BK154" s="175">
        <f>ROUND(I154*H154,2)</f>
        <v>0</v>
      </c>
      <c r="BL154" s="23" t="s">
        <v>125</v>
      </c>
      <c r="BM154" s="23" t="s">
        <v>278</v>
      </c>
    </row>
    <row r="155" spans="2:65" s="1" customFormat="1" ht="27">
      <c r="B155" s="40"/>
      <c r="D155" s="176" t="s">
        <v>132</v>
      </c>
      <c r="F155" s="177" t="s">
        <v>279</v>
      </c>
      <c r="I155" s="178"/>
      <c r="L155" s="40"/>
      <c r="M155" s="179"/>
      <c r="N155" s="41"/>
      <c r="O155" s="41"/>
      <c r="P155" s="41"/>
      <c r="Q155" s="41"/>
      <c r="R155" s="41"/>
      <c r="S155" s="41"/>
      <c r="T155" s="69"/>
      <c r="AT155" s="23" t="s">
        <v>132</v>
      </c>
      <c r="AU155" s="23" t="s">
        <v>88</v>
      </c>
    </row>
    <row r="156" spans="2:65" s="10" customFormat="1" ht="13.5">
      <c r="B156" s="180"/>
      <c r="D156" s="176" t="s">
        <v>134</v>
      </c>
      <c r="E156" s="181" t="s">
        <v>5</v>
      </c>
      <c r="F156" s="182" t="s">
        <v>280</v>
      </c>
      <c r="H156" s="183">
        <v>3.375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134</v>
      </c>
      <c r="AU156" s="181" t="s">
        <v>88</v>
      </c>
      <c r="AV156" s="10" t="s">
        <v>88</v>
      </c>
      <c r="AW156" s="10" t="s">
        <v>135</v>
      </c>
      <c r="AX156" s="10" t="s">
        <v>79</v>
      </c>
      <c r="AY156" s="181" t="s">
        <v>126</v>
      </c>
    </row>
    <row r="157" spans="2:65" s="10" customFormat="1" ht="13.5">
      <c r="B157" s="180"/>
      <c r="D157" s="176" t="s">
        <v>134</v>
      </c>
      <c r="E157" s="181" t="s">
        <v>5</v>
      </c>
      <c r="F157" s="182" t="s">
        <v>281</v>
      </c>
      <c r="H157" s="183">
        <v>5</v>
      </c>
      <c r="I157" s="184"/>
      <c r="L157" s="180"/>
      <c r="M157" s="185"/>
      <c r="N157" s="186"/>
      <c r="O157" s="186"/>
      <c r="P157" s="186"/>
      <c r="Q157" s="186"/>
      <c r="R157" s="186"/>
      <c r="S157" s="186"/>
      <c r="T157" s="187"/>
      <c r="AT157" s="181" t="s">
        <v>134</v>
      </c>
      <c r="AU157" s="181" t="s">
        <v>88</v>
      </c>
      <c r="AV157" s="10" t="s">
        <v>88</v>
      </c>
      <c r="AW157" s="10" t="s">
        <v>135</v>
      </c>
      <c r="AX157" s="10" t="s">
        <v>79</v>
      </c>
      <c r="AY157" s="181" t="s">
        <v>126</v>
      </c>
    </row>
    <row r="158" spans="2:65" s="11" customFormat="1" ht="13.5">
      <c r="B158" s="188"/>
      <c r="D158" s="176" t="s">
        <v>134</v>
      </c>
      <c r="E158" s="189" t="s">
        <v>5</v>
      </c>
      <c r="F158" s="190" t="s">
        <v>136</v>
      </c>
      <c r="H158" s="191">
        <v>8.375</v>
      </c>
      <c r="I158" s="192"/>
      <c r="L158" s="188"/>
      <c r="M158" s="193"/>
      <c r="N158" s="194"/>
      <c r="O158" s="194"/>
      <c r="P158" s="194"/>
      <c r="Q158" s="194"/>
      <c r="R158" s="194"/>
      <c r="S158" s="194"/>
      <c r="T158" s="195"/>
      <c r="AT158" s="189" t="s">
        <v>134</v>
      </c>
      <c r="AU158" s="189" t="s">
        <v>88</v>
      </c>
      <c r="AV158" s="11" t="s">
        <v>125</v>
      </c>
      <c r="AW158" s="11" t="s">
        <v>135</v>
      </c>
      <c r="AX158" s="11" t="s">
        <v>26</v>
      </c>
      <c r="AY158" s="189" t="s">
        <v>126</v>
      </c>
    </row>
    <row r="159" spans="2:65" s="1" customFormat="1" ht="16.5" customHeight="1">
      <c r="B159" s="163"/>
      <c r="C159" s="164" t="s">
        <v>282</v>
      </c>
      <c r="D159" s="164" t="s">
        <v>127</v>
      </c>
      <c r="E159" s="165" t="s">
        <v>283</v>
      </c>
      <c r="F159" s="166" t="s">
        <v>284</v>
      </c>
      <c r="G159" s="167" t="s">
        <v>226</v>
      </c>
      <c r="H159" s="168">
        <v>8.375</v>
      </c>
      <c r="I159" s="169"/>
      <c r="J159" s="170">
        <f>ROUND(I159*H159,2)</f>
        <v>0</v>
      </c>
      <c r="K159" s="166" t="s">
        <v>195</v>
      </c>
      <c r="L159" s="40"/>
      <c r="M159" s="171" t="s">
        <v>5</v>
      </c>
      <c r="N159" s="172" t="s">
        <v>50</v>
      </c>
      <c r="O159" s="41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AR159" s="23" t="s">
        <v>125</v>
      </c>
      <c r="AT159" s="23" t="s">
        <v>127</v>
      </c>
      <c r="AU159" s="23" t="s">
        <v>88</v>
      </c>
      <c r="AY159" s="23" t="s">
        <v>126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23" t="s">
        <v>26</v>
      </c>
      <c r="BK159" s="175">
        <f>ROUND(I159*H159,2)</f>
        <v>0</v>
      </c>
      <c r="BL159" s="23" t="s">
        <v>125</v>
      </c>
      <c r="BM159" s="23" t="s">
        <v>285</v>
      </c>
    </row>
    <row r="160" spans="2:65" s="1" customFormat="1" ht="27">
      <c r="B160" s="40"/>
      <c r="D160" s="176" t="s">
        <v>132</v>
      </c>
      <c r="F160" s="177" t="s">
        <v>286</v>
      </c>
      <c r="I160" s="178"/>
      <c r="L160" s="40"/>
      <c r="M160" s="179"/>
      <c r="N160" s="41"/>
      <c r="O160" s="41"/>
      <c r="P160" s="41"/>
      <c r="Q160" s="41"/>
      <c r="R160" s="41"/>
      <c r="S160" s="41"/>
      <c r="T160" s="69"/>
      <c r="AT160" s="23" t="s">
        <v>132</v>
      </c>
      <c r="AU160" s="23" t="s">
        <v>88</v>
      </c>
    </row>
    <row r="161" spans="2:65" s="10" customFormat="1" ht="13.5">
      <c r="B161" s="180"/>
      <c r="D161" s="176" t="s">
        <v>134</v>
      </c>
      <c r="E161" s="181" t="s">
        <v>5</v>
      </c>
      <c r="F161" s="182" t="s">
        <v>287</v>
      </c>
      <c r="H161" s="183">
        <v>8.375</v>
      </c>
      <c r="I161" s="184"/>
      <c r="L161" s="180"/>
      <c r="M161" s="185"/>
      <c r="N161" s="186"/>
      <c r="O161" s="186"/>
      <c r="P161" s="186"/>
      <c r="Q161" s="186"/>
      <c r="R161" s="186"/>
      <c r="S161" s="186"/>
      <c r="T161" s="187"/>
      <c r="AT161" s="181" t="s">
        <v>134</v>
      </c>
      <c r="AU161" s="181" t="s">
        <v>88</v>
      </c>
      <c r="AV161" s="10" t="s">
        <v>88</v>
      </c>
      <c r="AW161" s="10" t="s">
        <v>135</v>
      </c>
      <c r="AX161" s="10" t="s">
        <v>79</v>
      </c>
      <c r="AY161" s="181" t="s">
        <v>126</v>
      </c>
    </row>
    <row r="162" spans="2:65" s="11" customFormat="1" ht="13.5">
      <c r="B162" s="188"/>
      <c r="D162" s="176" t="s">
        <v>134</v>
      </c>
      <c r="E162" s="189" t="s">
        <v>5</v>
      </c>
      <c r="F162" s="190" t="s">
        <v>136</v>
      </c>
      <c r="H162" s="191">
        <v>8.375</v>
      </c>
      <c r="I162" s="192"/>
      <c r="L162" s="188"/>
      <c r="M162" s="193"/>
      <c r="N162" s="194"/>
      <c r="O162" s="194"/>
      <c r="P162" s="194"/>
      <c r="Q162" s="194"/>
      <c r="R162" s="194"/>
      <c r="S162" s="194"/>
      <c r="T162" s="195"/>
      <c r="AT162" s="189" t="s">
        <v>134</v>
      </c>
      <c r="AU162" s="189" t="s">
        <v>88</v>
      </c>
      <c r="AV162" s="11" t="s">
        <v>125</v>
      </c>
      <c r="AW162" s="11" t="s">
        <v>135</v>
      </c>
      <c r="AX162" s="11" t="s">
        <v>26</v>
      </c>
      <c r="AY162" s="189" t="s">
        <v>126</v>
      </c>
    </row>
    <row r="163" spans="2:65" s="1" customFormat="1" ht="16.5" customHeight="1">
      <c r="B163" s="163"/>
      <c r="C163" s="164" t="s">
        <v>288</v>
      </c>
      <c r="D163" s="164" t="s">
        <v>127</v>
      </c>
      <c r="E163" s="165" t="s">
        <v>289</v>
      </c>
      <c r="F163" s="166" t="s">
        <v>290</v>
      </c>
      <c r="G163" s="167" t="s">
        <v>189</v>
      </c>
      <c r="H163" s="168">
        <v>11.4</v>
      </c>
      <c r="I163" s="169"/>
      <c r="J163" s="170">
        <f>ROUND(I163*H163,2)</f>
        <v>0</v>
      </c>
      <c r="K163" s="166" t="s">
        <v>195</v>
      </c>
      <c r="L163" s="40"/>
      <c r="M163" s="171" t="s">
        <v>5</v>
      </c>
      <c r="N163" s="172" t="s">
        <v>50</v>
      </c>
      <c r="O163" s="41"/>
      <c r="P163" s="173">
        <f>O163*H163</f>
        <v>0</v>
      </c>
      <c r="Q163" s="173">
        <v>8.4000000000000003E-4</v>
      </c>
      <c r="R163" s="173">
        <f>Q163*H163</f>
        <v>9.5760000000000012E-3</v>
      </c>
      <c r="S163" s="173">
        <v>0</v>
      </c>
      <c r="T163" s="174">
        <f>S163*H163</f>
        <v>0</v>
      </c>
      <c r="AR163" s="23" t="s">
        <v>125</v>
      </c>
      <c r="AT163" s="23" t="s">
        <v>127</v>
      </c>
      <c r="AU163" s="23" t="s">
        <v>88</v>
      </c>
      <c r="AY163" s="23" t="s">
        <v>126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23" t="s">
        <v>26</v>
      </c>
      <c r="BK163" s="175">
        <f>ROUND(I163*H163,2)</f>
        <v>0</v>
      </c>
      <c r="BL163" s="23" t="s">
        <v>125</v>
      </c>
      <c r="BM163" s="23" t="s">
        <v>291</v>
      </c>
    </row>
    <row r="164" spans="2:65" s="1" customFormat="1" ht="27">
      <c r="B164" s="40"/>
      <c r="D164" s="176" t="s">
        <v>132</v>
      </c>
      <c r="F164" s="177" t="s">
        <v>292</v>
      </c>
      <c r="I164" s="178"/>
      <c r="L164" s="40"/>
      <c r="M164" s="179"/>
      <c r="N164" s="41"/>
      <c r="O164" s="41"/>
      <c r="P164" s="41"/>
      <c r="Q164" s="41"/>
      <c r="R164" s="41"/>
      <c r="S164" s="41"/>
      <c r="T164" s="69"/>
      <c r="AT164" s="23" t="s">
        <v>132</v>
      </c>
      <c r="AU164" s="23" t="s">
        <v>88</v>
      </c>
    </row>
    <row r="165" spans="2:65" s="10" customFormat="1" ht="13.5">
      <c r="B165" s="180"/>
      <c r="D165" s="176" t="s">
        <v>134</v>
      </c>
      <c r="E165" s="181" t="s">
        <v>5</v>
      </c>
      <c r="F165" s="182" t="s">
        <v>293</v>
      </c>
      <c r="H165" s="183">
        <v>11.4</v>
      </c>
      <c r="I165" s="184"/>
      <c r="L165" s="180"/>
      <c r="M165" s="185"/>
      <c r="N165" s="186"/>
      <c r="O165" s="186"/>
      <c r="P165" s="186"/>
      <c r="Q165" s="186"/>
      <c r="R165" s="186"/>
      <c r="S165" s="186"/>
      <c r="T165" s="187"/>
      <c r="AT165" s="181" t="s">
        <v>134</v>
      </c>
      <c r="AU165" s="181" t="s">
        <v>88</v>
      </c>
      <c r="AV165" s="10" t="s">
        <v>88</v>
      </c>
      <c r="AW165" s="10" t="s">
        <v>135</v>
      </c>
      <c r="AX165" s="10" t="s">
        <v>79</v>
      </c>
      <c r="AY165" s="181" t="s">
        <v>126</v>
      </c>
    </row>
    <row r="166" spans="2:65" s="11" customFormat="1" ht="13.5">
      <c r="B166" s="188"/>
      <c r="D166" s="176" t="s">
        <v>134</v>
      </c>
      <c r="E166" s="189" t="s">
        <v>5</v>
      </c>
      <c r="F166" s="190" t="s">
        <v>136</v>
      </c>
      <c r="H166" s="191">
        <v>11.4</v>
      </c>
      <c r="I166" s="192"/>
      <c r="L166" s="188"/>
      <c r="M166" s="193"/>
      <c r="N166" s="194"/>
      <c r="O166" s="194"/>
      <c r="P166" s="194"/>
      <c r="Q166" s="194"/>
      <c r="R166" s="194"/>
      <c r="S166" s="194"/>
      <c r="T166" s="195"/>
      <c r="AT166" s="189" t="s">
        <v>134</v>
      </c>
      <c r="AU166" s="189" t="s">
        <v>88</v>
      </c>
      <c r="AV166" s="11" t="s">
        <v>125</v>
      </c>
      <c r="AW166" s="11" t="s">
        <v>135</v>
      </c>
      <c r="AX166" s="11" t="s">
        <v>26</v>
      </c>
      <c r="AY166" s="189" t="s">
        <v>126</v>
      </c>
    </row>
    <row r="167" spans="2:65" s="1" customFormat="1" ht="16.5" customHeight="1">
      <c r="B167" s="163"/>
      <c r="C167" s="164" t="s">
        <v>294</v>
      </c>
      <c r="D167" s="164" t="s">
        <v>127</v>
      </c>
      <c r="E167" s="165" t="s">
        <v>295</v>
      </c>
      <c r="F167" s="166" t="s">
        <v>296</v>
      </c>
      <c r="G167" s="167" t="s">
        <v>189</v>
      </c>
      <c r="H167" s="168">
        <v>11.4</v>
      </c>
      <c r="I167" s="169"/>
      <c r="J167" s="170">
        <f>ROUND(I167*H167,2)</f>
        <v>0</v>
      </c>
      <c r="K167" s="166" t="s">
        <v>195</v>
      </c>
      <c r="L167" s="40"/>
      <c r="M167" s="171" t="s">
        <v>5</v>
      </c>
      <c r="N167" s="172" t="s">
        <v>50</v>
      </c>
      <c r="O167" s="41"/>
      <c r="P167" s="173">
        <f>O167*H167</f>
        <v>0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AR167" s="23" t="s">
        <v>125</v>
      </c>
      <c r="AT167" s="23" t="s">
        <v>127</v>
      </c>
      <c r="AU167" s="23" t="s">
        <v>88</v>
      </c>
      <c r="AY167" s="23" t="s">
        <v>126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23" t="s">
        <v>26</v>
      </c>
      <c r="BK167" s="175">
        <f>ROUND(I167*H167,2)</f>
        <v>0</v>
      </c>
      <c r="BL167" s="23" t="s">
        <v>125</v>
      </c>
      <c r="BM167" s="23" t="s">
        <v>297</v>
      </c>
    </row>
    <row r="168" spans="2:65" s="1" customFormat="1" ht="27">
      <c r="B168" s="40"/>
      <c r="D168" s="176" t="s">
        <v>132</v>
      </c>
      <c r="F168" s="177" t="s">
        <v>298</v>
      </c>
      <c r="I168" s="178"/>
      <c r="L168" s="40"/>
      <c r="M168" s="179"/>
      <c r="N168" s="41"/>
      <c r="O168" s="41"/>
      <c r="P168" s="41"/>
      <c r="Q168" s="41"/>
      <c r="R168" s="41"/>
      <c r="S168" s="41"/>
      <c r="T168" s="69"/>
      <c r="AT168" s="23" t="s">
        <v>132</v>
      </c>
      <c r="AU168" s="23" t="s">
        <v>88</v>
      </c>
    </row>
    <row r="169" spans="2:65" s="10" customFormat="1" ht="13.5">
      <c r="B169" s="180"/>
      <c r="D169" s="176" t="s">
        <v>134</v>
      </c>
      <c r="E169" s="181" t="s">
        <v>5</v>
      </c>
      <c r="F169" s="182" t="s">
        <v>299</v>
      </c>
      <c r="H169" s="183">
        <v>11.4</v>
      </c>
      <c r="I169" s="184"/>
      <c r="L169" s="180"/>
      <c r="M169" s="185"/>
      <c r="N169" s="186"/>
      <c r="O169" s="186"/>
      <c r="P169" s="186"/>
      <c r="Q169" s="186"/>
      <c r="R169" s="186"/>
      <c r="S169" s="186"/>
      <c r="T169" s="187"/>
      <c r="AT169" s="181" t="s">
        <v>134</v>
      </c>
      <c r="AU169" s="181" t="s">
        <v>88</v>
      </c>
      <c r="AV169" s="10" t="s">
        <v>88</v>
      </c>
      <c r="AW169" s="10" t="s">
        <v>135</v>
      </c>
      <c r="AX169" s="10" t="s">
        <v>79</v>
      </c>
      <c r="AY169" s="181" t="s">
        <v>126</v>
      </c>
    </row>
    <row r="170" spans="2:65" s="11" customFormat="1" ht="13.5">
      <c r="B170" s="188"/>
      <c r="D170" s="176" t="s">
        <v>134</v>
      </c>
      <c r="E170" s="189" t="s">
        <v>5</v>
      </c>
      <c r="F170" s="190" t="s">
        <v>136</v>
      </c>
      <c r="H170" s="191">
        <v>11.4</v>
      </c>
      <c r="I170" s="192"/>
      <c r="L170" s="188"/>
      <c r="M170" s="193"/>
      <c r="N170" s="194"/>
      <c r="O170" s="194"/>
      <c r="P170" s="194"/>
      <c r="Q170" s="194"/>
      <c r="R170" s="194"/>
      <c r="S170" s="194"/>
      <c r="T170" s="195"/>
      <c r="AT170" s="189" t="s">
        <v>134</v>
      </c>
      <c r="AU170" s="189" t="s">
        <v>88</v>
      </c>
      <c r="AV170" s="11" t="s">
        <v>125</v>
      </c>
      <c r="AW170" s="11" t="s">
        <v>135</v>
      </c>
      <c r="AX170" s="11" t="s">
        <v>26</v>
      </c>
      <c r="AY170" s="189" t="s">
        <v>126</v>
      </c>
    </row>
    <row r="171" spans="2:65" s="1" customFormat="1" ht="25.5" customHeight="1">
      <c r="B171" s="163"/>
      <c r="C171" s="164" t="s">
        <v>300</v>
      </c>
      <c r="D171" s="164" t="s">
        <v>127</v>
      </c>
      <c r="E171" s="165" t="s">
        <v>301</v>
      </c>
      <c r="F171" s="166" t="s">
        <v>302</v>
      </c>
      <c r="G171" s="167" t="s">
        <v>226</v>
      </c>
      <c r="H171" s="168">
        <v>21.146999999999998</v>
      </c>
      <c r="I171" s="169"/>
      <c r="J171" s="170">
        <f>ROUND(I171*H171,2)</f>
        <v>0</v>
      </c>
      <c r="K171" s="166" t="s">
        <v>195</v>
      </c>
      <c r="L171" s="40"/>
      <c r="M171" s="171" t="s">
        <v>5</v>
      </c>
      <c r="N171" s="172" t="s">
        <v>50</v>
      </c>
      <c r="O171" s="41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AR171" s="23" t="s">
        <v>125</v>
      </c>
      <c r="AT171" s="23" t="s">
        <v>127</v>
      </c>
      <c r="AU171" s="23" t="s">
        <v>88</v>
      </c>
      <c r="AY171" s="23" t="s">
        <v>126</v>
      </c>
      <c r="BE171" s="175">
        <f>IF(N171="základní",J171,0)</f>
        <v>0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23" t="s">
        <v>26</v>
      </c>
      <c r="BK171" s="175">
        <f>ROUND(I171*H171,2)</f>
        <v>0</v>
      </c>
      <c r="BL171" s="23" t="s">
        <v>125</v>
      </c>
      <c r="BM171" s="23" t="s">
        <v>303</v>
      </c>
    </row>
    <row r="172" spans="2:65" s="1" customFormat="1" ht="40.5">
      <c r="B172" s="40"/>
      <c r="D172" s="176" t="s">
        <v>132</v>
      </c>
      <c r="F172" s="177" t="s">
        <v>304</v>
      </c>
      <c r="I172" s="178"/>
      <c r="L172" s="40"/>
      <c r="M172" s="179"/>
      <c r="N172" s="41"/>
      <c r="O172" s="41"/>
      <c r="P172" s="41"/>
      <c r="Q172" s="41"/>
      <c r="R172" s="41"/>
      <c r="S172" s="41"/>
      <c r="T172" s="69"/>
      <c r="AT172" s="23" t="s">
        <v>132</v>
      </c>
      <c r="AU172" s="23" t="s">
        <v>88</v>
      </c>
    </row>
    <row r="173" spans="2:65" s="10" customFormat="1" ht="13.5">
      <c r="B173" s="180"/>
      <c r="D173" s="176" t="s">
        <v>134</v>
      </c>
      <c r="E173" s="181" t="s">
        <v>5</v>
      </c>
      <c r="F173" s="182" t="s">
        <v>305</v>
      </c>
      <c r="H173" s="183">
        <v>21.146999999999998</v>
      </c>
      <c r="I173" s="184"/>
      <c r="L173" s="180"/>
      <c r="M173" s="185"/>
      <c r="N173" s="186"/>
      <c r="O173" s="186"/>
      <c r="P173" s="186"/>
      <c r="Q173" s="186"/>
      <c r="R173" s="186"/>
      <c r="S173" s="186"/>
      <c r="T173" s="187"/>
      <c r="AT173" s="181" t="s">
        <v>134</v>
      </c>
      <c r="AU173" s="181" t="s">
        <v>88</v>
      </c>
      <c r="AV173" s="10" t="s">
        <v>88</v>
      </c>
      <c r="AW173" s="10" t="s">
        <v>135</v>
      </c>
      <c r="AX173" s="10" t="s">
        <v>79</v>
      </c>
      <c r="AY173" s="181" t="s">
        <v>126</v>
      </c>
    </row>
    <row r="174" spans="2:65" s="11" customFormat="1" ht="13.5">
      <c r="B174" s="188"/>
      <c r="D174" s="176" t="s">
        <v>134</v>
      </c>
      <c r="E174" s="189" t="s">
        <v>5</v>
      </c>
      <c r="F174" s="190" t="s">
        <v>136</v>
      </c>
      <c r="H174" s="191">
        <v>21.146999999999998</v>
      </c>
      <c r="I174" s="192"/>
      <c r="L174" s="188"/>
      <c r="M174" s="193"/>
      <c r="N174" s="194"/>
      <c r="O174" s="194"/>
      <c r="P174" s="194"/>
      <c r="Q174" s="194"/>
      <c r="R174" s="194"/>
      <c r="S174" s="194"/>
      <c r="T174" s="195"/>
      <c r="AT174" s="189" t="s">
        <v>134</v>
      </c>
      <c r="AU174" s="189" t="s">
        <v>88</v>
      </c>
      <c r="AV174" s="11" t="s">
        <v>125</v>
      </c>
      <c r="AW174" s="11" t="s">
        <v>135</v>
      </c>
      <c r="AX174" s="11" t="s">
        <v>26</v>
      </c>
      <c r="AY174" s="189" t="s">
        <v>126</v>
      </c>
    </row>
    <row r="175" spans="2:65" s="1" customFormat="1" ht="16.5" customHeight="1">
      <c r="B175" s="163"/>
      <c r="C175" s="164" t="s">
        <v>306</v>
      </c>
      <c r="D175" s="164" t="s">
        <v>127</v>
      </c>
      <c r="E175" s="165" t="s">
        <v>307</v>
      </c>
      <c r="F175" s="166" t="s">
        <v>308</v>
      </c>
      <c r="G175" s="167" t="s">
        <v>226</v>
      </c>
      <c r="H175" s="168">
        <v>45.496000000000002</v>
      </c>
      <c r="I175" s="169"/>
      <c r="J175" s="170">
        <f>ROUND(I175*H175,2)</f>
        <v>0</v>
      </c>
      <c r="K175" s="166" t="s">
        <v>195</v>
      </c>
      <c r="L175" s="40"/>
      <c r="M175" s="171" t="s">
        <v>5</v>
      </c>
      <c r="N175" s="172" t="s">
        <v>50</v>
      </c>
      <c r="O175" s="41"/>
      <c r="P175" s="173">
        <f>O175*H175</f>
        <v>0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AR175" s="23" t="s">
        <v>125</v>
      </c>
      <c r="AT175" s="23" t="s">
        <v>127</v>
      </c>
      <c r="AU175" s="23" t="s">
        <v>88</v>
      </c>
      <c r="AY175" s="23" t="s">
        <v>126</v>
      </c>
      <c r="BE175" s="175">
        <f>IF(N175="základní",J175,0)</f>
        <v>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23" t="s">
        <v>26</v>
      </c>
      <c r="BK175" s="175">
        <f>ROUND(I175*H175,2)</f>
        <v>0</v>
      </c>
      <c r="BL175" s="23" t="s">
        <v>125</v>
      </c>
      <c r="BM175" s="23" t="s">
        <v>309</v>
      </c>
    </row>
    <row r="176" spans="2:65" s="1" customFormat="1" ht="40.5">
      <c r="B176" s="40"/>
      <c r="D176" s="176" t="s">
        <v>132</v>
      </c>
      <c r="F176" s="177" t="s">
        <v>310</v>
      </c>
      <c r="I176" s="178"/>
      <c r="L176" s="40"/>
      <c r="M176" s="179"/>
      <c r="N176" s="41"/>
      <c r="O176" s="41"/>
      <c r="P176" s="41"/>
      <c r="Q176" s="41"/>
      <c r="R176" s="41"/>
      <c r="S176" s="41"/>
      <c r="T176" s="69"/>
      <c r="AT176" s="23" t="s">
        <v>132</v>
      </c>
      <c r="AU176" s="23" t="s">
        <v>88</v>
      </c>
    </row>
    <row r="177" spans="2:65" s="10" customFormat="1" ht="13.5">
      <c r="B177" s="180"/>
      <c r="D177" s="176" t="s">
        <v>134</v>
      </c>
      <c r="E177" s="181" t="s">
        <v>5</v>
      </c>
      <c r="F177" s="182" t="s">
        <v>311</v>
      </c>
      <c r="H177" s="183">
        <v>45.496000000000002</v>
      </c>
      <c r="I177" s="184"/>
      <c r="L177" s="180"/>
      <c r="M177" s="185"/>
      <c r="N177" s="186"/>
      <c r="O177" s="186"/>
      <c r="P177" s="186"/>
      <c r="Q177" s="186"/>
      <c r="R177" s="186"/>
      <c r="S177" s="186"/>
      <c r="T177" s="187"/>
      <c r="AT177" s="181" t="s">
        <v>134</v>
      </c>
      <c r="AU177" s="181" t="s">
        <v>88</v>
      </c>
      <c r="AV177" s="10" t="s">
        <v>88</v>
      </c>
      <c r="AW177" s="10" t="s">
        <v>135</v>
      </c>
      <c r="AX177" s="10" t="s">
        <v>79</v>
      </c>
      <c r="AY177" s="181" t="s">
        <v>126</v>
      </c>
    </row>
    <row r="178" spans="2:65" s="11" customFormat="1" ht="13.5">
      <c r="B178" s="188"/>
      <c r="D178" s="176" t="s">
        <v>134</v>
      </c>
      <c r="E178" s="189" t="s">
        <v>5</v>
      </c>
      <c r="F178" s="190" t="s">
        <v>136</v>
      </c>
      <c r="H178" s="191">
        <v>45.496000000000002</v>
      </c>
      <c r="I178" s="192"/>
      <c r="L178" s="188"/>
      <c r="M178" s="193"/>
      <c r="N178" s="194"/>
      <c r="O178" s="194"/>
      <c r="P178" s="194"/>
      <c r="Q178" s="194"/>
      <c r="R178" s="194"/>
      <c r="S178" s="194"/>
      <c r="T178" s="195"/>
      <c r="AT178" s="189" t="s">
        <v>134</v>
      </c>
      <c r="AU178" s="189" t="s">
        <v>88</v>
      </c>
      <c r="AV178" s="11" t="s">
        <v>125</v>
      </c>
      <c r="AW178" s="11" t="s">
        <v>135</v>
      </c>
      <c r="AX178" s="11" t="s">
        <v>26</v>
      </c>
      <c r="AY178" s="189" t="s">
        <v>126</v>
      </c>
    </row>
    <row r="179" spans="2:65" s="1" customFormat="1" ht="25.5" customHeight="1">
      <c r="B179" s="163"/>
      <c r="C179" s="164" t="s">
        <v>10</v>
      </c>
      <c r="D179" s="164" t="s">
        <v>127</v>
      </c>
      <c r="E179" s="165" t="s">
        <v>312</v>
      </c>
      <c r="F179" s="166" t="s">
        <v>313</v>
      </c>
      <c r="G179" s="167" t="s">
        <v>226</v>
      </c>
      <c r="H179" s="168">
        <v>227.48</v>
      </c>
      <c r="I179" s="169"/>
      <c r="J179" s="170">
        <f>ROUND(I179*H179,2)</f>
        <v>0</v>
      </c>
      <c r="K179" s="166" t="s">
        <v>195</v>
      </c>
      <c r="L179" s="40"/>
      <c r="M179" s="171" t="s">
        <v>5</v>
      </c>
      <c r="N179" s="172" t="s">
        <v>50</v>
      </c>
      <c r="O179" s="41"/>
      <c r="P179" s="173">
        <f>O179*H179</f>
        <v>0</v>
      </c>
      <c r="Q179" s="173">
        <v>0</v>
      </c>
      <c r="R179" s="173">
        <f>Q179*H179</f>
        <v>0</v>
      </c>
      <c r="S179" s="173">
        <v>0</v>
      </c>
      <c r="T179" s="174">
        <f>S179*H179</f>
        <v>0</v>
      </c>
      <c r="AR179" s="23" t="s">
        <v>125</v>
      </c>
      <c r="AT179" s="23" t="s">
        <v>127</v>
      </c>
      <c r="AU179" s="23" t="s">
        <v>88</v>
      </c>
      <c r="AY179" s="23" t="s">
        <v>126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23" t="s">
        <v>26</v>
      </c>
      <c r="BK179" s="175">
        <f>ROUND(I179*H179,2)</f>
        <v>0</v>
      </c>
      <c r="BL179" s="23" t="s">
        <v>125</v>
      </c>
      <c r="BM179" s="23" t="s">
        <v>314</v>
      </c>
    </row>
    <row r="180" spans="2:65" s="1" customFormat="1" ht="40.5">
      <c r="B180" s="40"/>
      <c r="D180" s="176" t="s">
        <v>132</v>
      </c>
      <c r="F180" s="177" t="s">
        <v>315</v>
      </c>
      <c r="I180" s="178"/>
      <c r="L180" s="40"/>
      <c r="M180" s="179"/>
      <c r="N180" s="41"/>
      <c r="O180" s="41"/>
      <c r="P180" s="41"/>
      <c r="Q180" s="41"/>
      <c r="R180" s="41"/>
      <c r="S180" s="41"/>
      <c r="T180" s="69"/>
      <c r="AT180" s="23" t="s">
        <v>132</v>
      </c>
      <c r="AU180" s="23" t="s">
        <v>88</v>
      </c>
    </row>
    <row r="181" spans="2:65" s="10" customFormat="1" ht="13.5">
      <c r="B181" s="180"/>
      <c r="D181" s="176" t="s">
        <v>134</v>
      </c>
      <c r="E181" s="181" t="s">
        <v>5</v>
      </c>
      <c r="F181" s="182" t="s">
        <v>316</v>
      </c>
      <c r="H181" s="183">
        <v>227.48</v>
      </c>
      <c r="I181" s="184"/>
      <c r="L181" s="180"/>
      <c r="M181" s="185"/>
      <c r="N181" s="186"/>
      <c r="O181" s="186"/>
      <c r="P181" s="186"/>
      <c r="Q181" s="186"/>
      <c r="R181" s="186"/>
      <c r="S181" s="186"/>
      <c r="T181" s="187"/>
      <c r="AT181" s="181" t="s">
        <v>134</v>
      </c>
      <c r="AU181" s="181" t="s">
        <v>88</v>
      </c>
      <c r="AV181" s="10" t="s">
        <v>88</v>
      </c>
      <c r="AW181" s="10" t="s">
        <v>135</v>
      </c>
      <c r="AX181" s="10" t="s">
        <v>79</v>
      </c>
      <c r="AY181" s="181" t="s">
        <v>126</v>
      </c>
    </row>
    <row r="182" spans="2:65" s="11" customFormat="1" ht="13.5">
      <c r="B182" s="188"/>
      <c r="D182" s="176" t="s">
        <v>134</v>
      </c>
      <c r="E182" s="189" t="s">
        <v>5</v>
      </c>
      <c r="F182" s="190" t="s">
        <v>136</v>
      </c>
      <c r="H182" s="191">
        <v>227.48</v>
      </c>
      <c r="I182" s="192"/>
      <c r="L182" s="188"/>
      <c r="M182" s="193"/>
      <c r="N182" s="194"/>
      <c r="O182" s="194"/>
      <c r="P182" s="194"/>
      <c r="Q182" s="194"/>
      <c r="R182" s="194"/>
      <c r="S182" s="194"/>
      <c r="T182" s="195"/>
      <c r="AT182" s="189" t="s">
        <v>134</v>
      </c>
      <c r="AU182" s="189" t="s">
        <v>88</v>
      </c>
      <c r="AV182" s="11" t="s">
        <v>125</v>
      </c>
      <c r="AW182" s="11" t="s">
        <v>135</v>
      </c>
      <c r="AX182" s="11" t="s">
        <v>26</v>
      </c>
      <c r="AY182" s="189" t="s">
        <v>126</v>
      </c>
    </row>
    <row r="183" spans="2:65" s="1" customFormat="1" ht="16.5" customHeight="1">
      <c r="B183" s="163"/>
      <c r="C183" s="164" t="s">
        <v>317</v>
      </c>
      <c r="D183" s="164" t="s">
        <v>127</v>
      </c>
      <c r="E183" s="165" t="s">
        <v>318</v>
      </c>
      <c r="F183" s="166" t="s">
        <v>319</v>
      </c>
      <c r="G183" s="167" t="s">
        <v>226</v>
      </c>
      <c r="H183" s="168">
        <v>45.496000000000002</v>
      </c>
      <c r="I183" s="169"/>
      <c r="J183" s="170">
        <f>ROUND(I183*H183,2)</f>
        <v>0</v>
      </c>
      <c r="K183" s="166" t="s">
        <v>195</v>
      </c>
      <c r="L183" s="40"/>
      <c r="M183" s="171" t="s">
        <v>5</v>
      </c>
      <c r="N183" s="172" t="s">
        <v>50</v>
      </c>
      <c r="O183" s="41"/>
      <c r="P183" s="173">
        <f>O183*H183</f>
        <v>0</v>
      </c>
      <c r="Q183" s="173">
        <v>0</v>
      </c>
      <c r="R183" s="173">
        <f>Q183*H183</f>
        <v>0</v>
      </c>
      <c r="S183" s="173">
        <v>0</v>
      </c>
      <c r="T183" s="174">
        <f>S183*H183</f>
        <v>0</v>
      </c>
      <c r="AR183" s="23" t="s">
        <v>125</v>
      </c>
      <c r="AT183" s="23" t="s">
        <v>127</v>
      </c>
      <c r="AU183" s="23" t="s">
        <v>88</v>
      </c>
      <c r="AY183" s="23" t="s">
        <v>126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23" t="s">
        <v>26</v>
      </c>
      <c r="BK183" s="175">
        <f>ROUND(I183*H183,2)</f>
        <v>0</v>
      </c>
      <c r="BL183" s="23" t="s">
        <v>125</v>
      </c>
      <c r="BM183" s="23" t="s">
        <v>320</v>
      </c>
    </row>
    <row r="184" spans="2:65" s="1" customFormat="1" ht="13.5">
      <c r="B184" s="40"/>
      <c r="D184" s="176" t="s">
        <v>132</v>
      </c>
      <c r="F184" s="177" t="s">
        <v>319</v>
      </c>
      <c r="I184" s="178"/>
      <c r="L184" s="40"/>
      <c r="M184" s="179"/>
      <c r="N184" s="41"/>
      <c r="O184" s="41"/>
      <c r="P184" s="41"/>
      <c r="Q184" s="41"/>
      <c r="R184" s="41"/>
      <c r="S184" s="41"/>
      <c r="T184" s="69"/>
      <c r="AT184" s="23" t="s">
        <v>132</v>
      </c>
      <c r="AU184" s="23" t="s">
        <v>88</v>
      </c>
    </row>
    <row r="185" spans="2:65" s="10" customFormat="1" ht="13.5">
      <c r="B185" s="180"/>
      <c r="D185" s="176" t="s">
        <v>134</v>
      </c>
      <c r="E185" s="181" t="s">
        <v>5</v>
      </c>
      <c r="F185" s="182" t="s">
        <v>321</v>
      </c>
      <c r="H185" s="183">
        <v>45.496000000000002</v>
      </c>
      <c r="I185" s="184"/>
      <c r="L185" s="180"/>
      <c r="M185" s="185"/>
      <c r="N185" s="186"/>
      <c r="O185" s="186"/>
      <c r="P185" s="186"/>
      <c r="Q185" s="186"/>
      <c r="R185" s="186"/>
      <c r="S185" s="186"/>
      <c r="T185" s="187"/>
      <c r="AT185" s="181" t="s">
        <v>134</v>
      </c>
      <c r="AU185" s="181" t="s">
        <v>88</v>
      </c>
      <c r="AV185" s="10" t="s">
        <v>88</v>
      </c>
      <c r="AW185" s="10" t="s">
        <v>135</v>
      </c>
      <c r="AX185" s="10" t="s">
        <v>79</v>
      </c>
      <c r="AY185" s="181" t="s">
        <v>126</v>
      </c>
    </row>
    <row r="186" spans="2:65" s="11" customFormat="1" ht="13.5">
      <c r="B186" s="188"/>
      <c r="D186" s="176" t="s">
        <v>134</v>
      </c>
      <c r="E186" s="189" t="s">
        <v>5</v>
      </c>
      <c r="F186" s="190" t="s">
        <v>136</v>
      </c>
      <c r="H186" s="191">
        <v>45.496000000000002</v>
      </c>
      <c r="I186" s="192"/>
      <c r="L186" s="188"/>
      <c r="M186" s="193"/>
      <c r="N186" s="194"/>
      <c r="O186" s="194"/>
      <c r="P186" s="194"/>
      <c r="Q186" s="194"/>
      <c r="R186" s="194"/>
      <c r="S186" s="194"/>
      <c r="T186" s="195"/>
      <c r="AT186" s="189" t="s">
        <v>134</v>
      </c>
      <c r="AU186" s="189" t="s">
        <v>88</v>
      </c>
      <c r="AV186" s="11" t="s">
        <v>125</v>
      </c>
      <c r="AW186" s="11" t="s">
        <v>135</v>
      </c>
      <c r="AX186" s="11" t="s">
        <v>26</v>
      </c>
      <c r="AY186" s="189" t="s">
        <v>126</v>
      </c>
    </row>
    <row r="187" spans="2:65" s="1" customFormat="1" ht="16.5" customHeight="1">
      <c r="B187" s="163"/>
      <c r="C187" s="164" t="s">
        <v>322</v>
      </c>
      <c r="D187" s="164" t="s">
        <v>127</v>
      </c>
      <c r="E187" s="165" t="s">
        <v>323</v>
      </c>
      <c r="F187" s="166" t="s">
        <v>324</v>
      </c>
      <c r="G187" s="167" t="s">
        <v>325</v>
      </c>
      <c r="H187" s="168">
        <v>81.893000000000001</v>
      </c>
      <c r="I187" s="169"/>
      <c r="J187" s="170">
        <f>ROUND(I187*H187,2)</f>
        <v>0</v>
      </c>
      <c r="K187" s="166" t="s">
        <v>212</v>
      </c>
      <c r="L187" s="40"/>
      <c r="M187" s="171" t="s">
        <v>5</v>
      </c>
      <c r="N187" s="172" t="s">
        <v>50</v>
      </c>
      <c r="O187" s="41"/>
      <c r="P187" s="173">
        <f>O187*H187</f>
        <v>0</v>
      </c>
      <c r="Q187" s="173">
        <v>0</v>
      </c>
      <c r="R187" s="173">
        <f>Q187*H187</f>
        <v>0</v>
      </c>
      <c r="S187" s="173">
        <v>0</v>
      </c>
      <c r="T187" s="174">
        <f>S187*H187</f>
        <v>0</v>
      </c>
      <c r="AR187" s="23" t="s">
        <v>125</v>
      </c>
      <c r="AT187" s="23" t="s">
        <v>127</v>
      </c>
      <c r="AU187" s="23" t="s">
        <v>88</v>
      </c>
      <c r="AY187" s="23" t="s">
        <v>126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23" t="s">
        <v>26</v>
      </c>
      <c r="BK187" s="175">
        <f>ROUND(I187*H187,2)</f>
        <v>0</v>
      </c>
      <c r="BL187" s="23" t="s">
        <v>125</v>
      </c>
      <c r="BM187" s="23" t="s">
        <v>326</v>
      </c>
    </row>
    <row r="188" spans="2:65" s="1" customFormat="1" ht="13.5">
      <c r="B188" s="40"/>
      <c r="D188" s="176" t="s">
        <v>132</v>
      </c>
      <c r="F188" s="177" t="s">
        <v>327</v>
      </c>
      <c r="I188" s="178"/>
      <c r="L188" s="40"/>
      <c r="M188" s="179"/>
      <c r="N188" s="41"/>
      <c r="O188" s="41"/>
      <c r="P188" s="41"/>
      <c r="Q188" s="41"/>
      <c r="R188" s="41"/>
      <c r="S188" s="41"/>
      <c r="T188" s="69"/>
      <c r="AT188" s="23" t="s">
        <v>132</v>
      </c>
      <c r="AU188" s="23" t="s">
        <v>88</v>
      </c>
    </row>
    <row r="189" spans="2:65" s="10" customFormat="1" ht="13.5">
      <c r="B189" s="180"/>
      <c r="D189" s="176" t="s">
        <v>134</v>
      </c>
      <c r="E189" s="181" t="s">
        <v>5</v>
      </c>
      <c r="F189" s="182" t="s">
        <v>328</v>
      </c>
      <c r="H189" s="183">
        <v>81.892799999999994</v>
      </c>
      <c r="I189" s="184"/>
      <c r="L189" s="180"/>
      <c r="M189" s="185"/>
      <c r="N189" s="186"/>
      <c r="O189" s="186"/>
      <c r="P189" s="186"/>
      <c r="Q189" s="186"/>
      <c r="R189" s="186"/>
      <c r="S189" s="186"/>
      <c r="T189" s="187"/>
      <c r="AT189" s="181" t="s">
        <v>134</v>
      </c>
      <c r="AU189" s="181" t="s">
        <v>88</v>
      </c>
      <c r="AV189" s="10" t="s">
        <v>88</v>
      </c>
      <c r="AW189" s="10" t="s">
        <v>135</v>
      </c>
      <c r="AX189" s="10" t="s">
        <v>79</v>
      </c>
      <c r="AY189" s="181" t="s">
        <v>126</v>
      </c>
    </row>
    <row r="190" spans="2:65" s="11" customFormat="1" ht="13.5">
      <c r="B190" s="188"/>
      <c r="D190" s="176" t="s">
        <v>134</v>
      </c>
      <c r="E190" s="189" t="s">
        <v>5</v>
      </c>
      <c r="F190" s="190" t="s">
        <v>136</v>
      </c>
      <c r="H190" s="191">
        <v>81.892799999999994</v>
      </c>
      <c r="I190" s="192"/>
      <c r="L190" s="188"/>
      <c r="M190" s="193"/>
      <c r="N190" s="194"/>
      <c r="O190" s="194"/>
      <c r="P190" s="194"/>
      <c r="Q190" s="194"/>
      <c r="R190" s="194"/>
      <c r="S190" s="194"/>
      <c r="T190" s="195"/>
      <c r="AT190" s="189" t="s">
        <v>134</v>
      </c>
      <c r="AU190" s="189" t="s">
        <v>88</v>
      </c>
      <c r="AV190" s="11" t="s">
        <v>125</v>
      </c>
      <c r="AW190" s="11" t="s">
        <v>135</v>
      </c>
      <c r="AX190" s="11" t="s">
        <v>26</v>
      </c>
      <c r="AY190" s="189" t="s">
        <v>126</v>
      </c>
    </row>
    <row r="191" spans="2:65" s="1" customFormat="1" ht="16.5" customHeight="1">
      <c r="B191" s="163"/>
      <c r="C191" s="164" t="s">
        <v>329</v>
      </c>
      <c r="D191" s="164" t="s">
        <v>127</v>
      </c>
      <c r="E191" s="165" t="s">
        <v>330</v>
      </c>
      <c r="F191" s="166" t="s">
        <v>331</v>
      </c>
      <c r="G191" s="167" t="s">
        <v>226</v>
      </c>
      <c r="H191" s="168">
        <v>3.51</v>
      </c>
      <c r="I191" s="169"/>
      <c r="J191" s="170">
        <f>ROUND(I191*H191,2)</f>
        <v>0</v>
      </c>
      <c r="K191" s="166" t="s">
        <v>195</v>
      </c>
      <c r="L191" s="40"/>
      <c r="M191" s="171" t="s">
        <v>5</v>
      </c>
      <c r="N191" s="172" t="s">
        <v>50</v>
      </c>
      <c r="O191" s="41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AR191" s="23" t="s">
        <v>125</v>
      </c>
      <c r="AT191" s="23" t="s">
        <v>127</v>
      </c>
      <c r="AU191" s="23" t="s">
        <v>88</v>
      </c>
      <c r="AY191" s="23" t="s">
        <v>126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23" t="s">
        <v>26</v>
      </c>
      <c r="BK191" s="175">
        <f>ROUND(I191*H191,2)</f>
        <v>0</v>
      </c>
      <c r="BL191" s="23" t="s">
        <v>125</v>
      </c>
      <c r="BM191" s="23" t="s">
        <v>332</v>
      </c>
    </row>
    <row r="192" spans="2:65" s="1" customFormat="1" ht="27">
      <c r="B192" s="40"/>
      <c r="D192" s="176" t="s">
        <v>132</v>
      </c>
      <c r="F192" s="177" t="s">
        <v>333</v>
      </c>
      <c r="I192" s="178"/>
      <c r="L192" s="40"/>
      <c r="M192" s="179"/>
      <c r="N192" s="41"/>
      <c r="O192" s="41"/>
      <c r="P192" s="41"/>
      <c r="Q192" s="41"/>
      <c r="R192" s="41"/>
      <c r="S192" s="41"/>
      <c r="T192" s="69"/>
      <c r="AT192" s="23" t="s">
        <v>132</v>
      </c>
      <c r="AU192" s="23" t="s">
        <v>88</v>
      </c>
    </row>
    <row r="193" spans="2:65" s="10" customFormat="1" ht="13.5">
      <c r="B193" s="180"/>
      <c r="D193" s="176" t="s">
        <v>134</v>
      </c>
      <c r="E193" s="181" t="s">
        <v>5</v>
      </c>
      <c r="F193" s="182" t="s">
        <v>334</v>
      </c>
      <c r="H193" s="183">
        <v>1.2</v>
      </c>
      <c r="I193" s="184"/>
      <c r="L193" s="180"/>
      <c r="M193" s="185"/>
      <c r="N193" s="186"/>
      <c r="O193" s="186"/>
      <c r="P193" s="186"/>
      <c r="Q193" s="186"/>
      <c r="R193" s="186"/>
      <c r="S193" s="186"/>
      <c r="T193" s="187"/>
      <c r="AT193" s="181" t="s">
        <v>134</v>
      </c>
      <c r="AU193" s="181" t="s">
        <v>88</v>
      </c>
      <c r="AV193" s="10" t="s">
        <v>88</v>
      </c>
      <c r="AW193" s="10" t="s">
        <v>135</v>
      </c>
      <c r="AX193" s="10" t="s">
        <v>79</v>
      </c>
      <c r="AY193" s="181" t="s">
        <v>126</v>
      </c>
    </row>
    <row r="194" spans="2:65" s="13" customFormat="1" ht="13.5">
      <c r="B194" s="208"/>
      <c r="D194" s="176" t="s">
        <v>134</v>
      </c>
      <c r="E194" s="209" t="s">
        <v>5</v>
      </c>
      <c r="F194" s="210" t="s">
        <v>335</v>
      </c>
      <c r="H194" s="209" t="s">
        <v>5</v>
      </c>
      <c r="I194" s="211"/>
      <c r="L194" s="208"/>
      <c r="M194" s="212"/>
      <c r="N194" s="213"/>
      <c r="O194" s="213"/>
      <c r="P194" s="213"/>
      <c r="Q194" s="213"/>
      <c r="R194" s="213"/>
      <c r="S194" s="213"/>
      <c r="T194" s="214"/>
      <c r="AT194" s="209" t="s">
        <v>134</v>
      </c>
      <c r="AU194" s="209" t="s">
        <v>88</v>
      </c>
      <c r="AV194" s="13" t="s">
        <v>26</v>
      </c>
      <c r="AW194" s="13" t="s">
        <v>135</v>
      </c>
      <c r="AX194" s="13" t="s">
        <v>79</v>
      </c>
      <c r="AY194" s="209" t="s">
        <v>126</v>
      </c>
    </row>
    <row r="195" spans="2:65" s="10" customFormat="1" ht="13.5">
      <c r="B195" s="180"/>
      <c r="D195" s="176" t="s">
        <v>134</v>
      </c>
      <c r="E195" s="181" t="s">
        <v>5</v>
      </c>
      <c r="F195" s="182" t="s">
        <v>336</v>
      </c>
      <c r="H195" s="183">
        <v>0.66</v>
      </c>
      <c r="I195" s="184"/>
      <c r="L195" s="180"/>
      <c r="M195" s="185"/>
      <c r="N195" s="186"/>
      <c r="O195" s="186"/>
      <c r="P195" s="186"/>
      <c r="Q195" s="186"/>
      <c r="R195" s="186"/>
      <c r="S195" s="186"/>
      <c r="T195" s="187"/>
      <c r="AT195" s="181" t="s">
        <v>134</v>
      </c>
      <c r="AU195" s="181" t="s">
        <v>88</v>
      </c>
      <c r="AV195" s="10" t="s">
        <v>88</v>
      </c>
      <c r="AW195" s="10" t="s">
        <v>135</v>
      </c>
      <c r="AX195" s="10" t="s">
        <v>79</v>
      </c>
      <c r="AY195" s="181" t="s">
        <v>126</v>
      </c>
    </row>
    <row r="196" spans="2:65" s="10" customFormat="1" ht="13.5">
      <c r="B196" s="180"/>
      <c r="D196" s="176" t="s">
        <v>134</v>
      </c>
      <c r="E196" s="181" t="s">
        <v>5</v>
      </c>
      <c r="F196" s="182" t="s">
        <v>337</v>
      </c>
      <c r="H196" s="183">
        <v>1.65</v>
      </c>
      <c r="I196" s="184"/>
      <c r="L196" s="180"/>
      <c r="M196" s="185"/>
      <c r="N196" s="186"/>
      <c r="O196" s="186"/>
      <c r="P196" s="186"/>
      <c r="Q196" s="186"/>
      <c r="R196" s="186"/>
      <c r="S196" s="186"/>
      <c r="T196" s="187"/>
      <c r="AT196" s="181" t="s">
        <v>134</v>
      </c>
      <c r="AU196" s="181" t="s">
        <v>88</v>
      </c>
      <c r="AV196" s="10" t="s">
        <v>88</v>
      </c>
      <c r="AW196" s="10" t="s">
        <v>135</v>
      </c>
      <c r="AX196" s="10" t="s">
        <v>79</v>
      </c>
      <c r="AY196" s="181" t="s">
        <v>126</v>
      </c>
    </row>
    <row r="197" spans="2:65" s="11" customFormat="1" ht="13.5">
      <c r="B197" s="188"/>
      <c r="D197" s="176" t="s">
        <v>134</v>
      </c>
      <c r="E197" s="189" t="s">
        <v>5</v>
      </c>
      <c r="F197" s="190" t="s">
        <v>136</v>
      </c>
      <c r="H197" s="191">
        <v>3.51</v>
      </c>
      <c r="I197" s="192"/>
      <c r="L197" s="188"/>
      <c r="M197" s="193"/>
      <c r="N197" s="194"/>
      <c r="O197" s="194"/>
      <c r="P197" s="194"/>
      <c r="Q197" s="194"/>
      <c r="R197" s="194"/>
      <c r="S197" s="194"/>
      <c r="T197" s="195"/>
      <c r="AT197" s="189" t="s">
        <v>134</v>
      </c>
      <c r="AU197" s="189" t="s">
        <v>88</v>
      </c>
      <c r="AV197" s="11" t="s">
        <v>125</v>
      </c>
      <c r="AW197" s="11" t="s">
        <v>135</v>
      </c>
      <c r="AX197" s="11" t="s">
        <v>26</v>
      </c>
      <c r="AY197" s="189" t="s">
        <v>126</v>
      </c>
    </row>
    <row r="198" spans="2:65" s="1" customFormat="1" ht="16.5" customHeight="1">
      <c r="B198" s="163"/>
      <c r="C198" s="215" t="s">
        <v>338</v>
      </c>
      <c r="D198" s="215" t="s">
        <v>231</v>
      </c>
      <c r="E198" s="216" t="s">
        <v>339</v>
      </c>
      <c r="F198" s="217" t="s">
        <v>340</v>
      </c>
      <c r="G198" s="218" t="s">
        <v>325</v>
      </c>
      <c r="H198" s="219">
        <v>1.254</v>
      </c>
      <c r="I198" s="220"/>
      <c r="J198" s="221">
        <f>ROUND(I198*H198,2)</f>
        <v>0</v>
      </c>
      <c r="K198" s="217" t="s">
        <v>195</v>
      </c>
      <c r="L198" s="222"/>
      <c r="M198" s="223" t="s">
        <v>5</v>
      </c>
      <c r="N198" s="224" t="s">
        <v>50</v>
      </c>
      <c r="O198" s="41"/>
      <c r="P198" s="173">
        <f>O198*H198</f>
        <v>0</v>
      </c>
      <c r="Q198" s="173">
        <v>1</v>
      </c>
      <c r="R198" s="173">
        <f>Q198*H198</f>
        <v>1.254</v>
      </c>
      <c r="S198" s="173">
        <v>0</v>
      </c>
      <c r="T198" s="174">
        <f>S198*H198</f>
        <v>0</v>
      </c>
      <c r="AR198" s="23" t="s">
        <v>230</v>
      </c>
      <c r="AT198" s="23" t="s">
        <v>231</v>
      </c>
      <c r="AU198" s="23" t="s">
        <v>88</v>
      </c>
      <c r="AY198" s="23" t="s">
        <v>126</v>
      </c>
      <c r="BE198" s="175">
        <f>IF(N198="základní",J198,0)</f>
        <v>0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23" t="s">
        <v>26</v>
      </c>
      <c r="BK198" s="175">
        <f>ROUND(I198*H198,2)</f>
        <v>0</v>
      </c>
      <c r="BL198" s="23" t="s">
        <v>125</v>
      </c>
      <c r="BM198" s="23" t="s">
        <v>341</v>
      </c>
    </row>
    <row r="199" spans="2:65" s="1" customFormat="1" ht="27">
      <c r="B199" s="40"/>
      <c r="D199" s="176" t="s">
        <v>132</v>
      </c>
      <c r="F199" s="177" t="s">
        <v>342</v>
      </c>
      <c r="I199" s="178"/>
      <c r="L199" s="40"/>
      <c r="M199" s="179"/>
      <c r="N199" s="41"/>
      <c r="O199" s="41"/>
      <c r="P199" s="41"/>
      <c r="Q199" s="41"/>
      <c r="R199" s="41"/>
      <c r="S199" s="41"/>
      <c r="T199" s="69"/>
      <c r="AT199" s="23" t="s">
        <v>132</v>
      </c>
      <c r="AU199" s="23" t="s">
        <v>88</v>
      </c>
    </row>
    <row r="200" spans="2:65" s="10" customFormat="1" ht="13.5">
      <c r="B200" s="180"/>
      <c r="D200" s="176" t="s">
        <v>134</v>
      </c>
      <c r="E200" s="181" t="s">
        <v>5</v>
      </c>
      <c r="F200" s="182" t="s">
        <v>343</v>
      </c>
      <c r="H200" s="183">
        <v>1.254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134</v>
      </c>
      <c r="AU200" s="181" t="s">
        <v>88</v>
      </c>
      <c r="AV200" s="10" t="s">
        <v>88</v>
      </c>
      <c r="AW200" s="10" t="s">
        <v>135</v>
      </c>
      <c r="AX200" s="10" t="s">
        <v>79</v>
      </c>
      <c r="AY200" s="181" t="s">
        <v>126</v>
      </c>
    </row>
    <row r="201" spans="2:65" s="11" customFormat="1" ht="13.5">
      <c r="B201" s="188"/>
      <c r="D201" s="176" t="s">
        <v>134</v>
      </c>
      <c r="E201" s="189" t="s">
        <v>5</v>
      </c>
      <c r="F201" s="190" t="s">
        <v>136</v>
      </c>
      <c r="H201" s="191">
        <v>1.254</v>
      </c>
      <c r="I201" s="192"/>
      <c r="L201" s="188"/>
      <c r="M201" s="193"/>
      <c r="N201" s="194"/>
      <c r="O201" s="194"/>
      <c r="P201" s="194"/>
      <c r="Q201" s="194"/>
      <c r="R201" s="194"/>
      <c r="S201" s="194"/>
      <c r="T201" s="195"/>
      <c r="AT201" s="189" t="s">
        <v>134</v>
      </c>
      <c r="AU201" s="189" t="s">
        <v>88</v>
      </c>
      <c r="AV201" s="11" t="s">
        <v>125</v>
      </c>
      <c r="AW201" s="11" t="s">
        <v>135</v>
      </c>
      <c r="AX201" s="11" t="s">
        <v>26</v>
      </c>
      <c r="AY201" s="189" t="s">
        <v>126</v>
      </c>
    </row>
    <row r="202" spans="2:65" s="1" customFormat="1" ht="16.5" customHeight="1">
      <c r="B202" s="163"/>
      <c r="C202" s="215" t="s">
        <v>344</v>
      </c>
      <c r="D202" s="215" t="s">
        <v>231</v>
      </c>
      <c r="E202" s="216" t="s">
        <v>345</v>
      </c>
      <c r="F202" s="217" t="s">
        <v>346</v>
      </c>
      <c r="G202" s="218" t="s">
        <v>325</v>
      </c>
      <c r="H202" s="219">
        <v>5.415</v>
      </c>
      <c r="I202" s="220"/>
      <c r="J202" s="221">
        <f>ROUND(I202*H202,2)</f>
        <v>0</v>
      </c>
      <c r="K202" s="217" t="s">
        <v>195</v>
      </c>
      <c r="L202" s="222"/>
      <c r="M202" s="223" t="s">
        <v>5</v>
      </c>
      <c r="N202" s="224" t="s">
        <v>50</v>
      </c>
      <c r="O202" s="41"/>
      <c r="P202" s="173">
        <f>O202*H202</f>
        <v>0</v>
      </c>
      <c r="Q202" s="173">
        <v>1</v>
      </c>
      <c r="R202" s="173">
        <f>Q202*H202</f>
        <v>5.415</v>
      </c>
      <c r="S202" s="173">
        <v>0</v>
      </c>
      <c r="T202" s="174">
        <f>S202*H202</f>
        <v>0</v>
      </c>
      <c r="AR202" s="23" t="s">
        <v>230</v>
      </c>
      <c r="AT202" s="23" t="s">
        <v>231</v>
      </c>
      <c r="AU202" s="23" t="s">
        <v>88</v>
      </c>
      <c r="AY202" s="23" t="s">
        <v>126</v>
      </c>
      <c r="BE202" s="175">
        <f>IF(N202="základní",J202,0)</f>
        <v>0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23" t="s">
        <v>26</v>
      </c>
      <c r="BK202" s="175">
        <f>ROUND(I202*H202,2)</f>
        <v>0</v>
      </c>
      <c r="BL202" s="23" t="s">
        <v>125</v>
      </c>
      <c r="BM202" s="23" t="s">
        <v>347</v>
      </c>
    </row>
    <row r="203" spans="2:65" s="1" customFormat="1" ht="13.5">
      <c r="B203" s="40"/>
      <c r="D203" s="176" t="s">
        <v>132</v>
      </c>
      <c r="F203" s="177" t="s">
        <v>346</v>
      </c>
      <c r="I203" s="178"/>
      <c r="L203" s="40"/>
      <c r="M203" s="179"/>
      <c r="N203" s="41"/>
      <c r="O203" s="41"/>
      <c r="P203" s="41"/>
      <c r="Q203" s="41"/>
      <c r="R203" s="41"/>
      <c r="S203" s="41"/>
      <c r="T203" s="69"/>
      <c r="AT203" s="23" t="s">
        <v>132</v>
      </c>
      <c r="AU203" s="23" t="s">
        <v>88</v>
      </c>
    </row>
    <row r="204" spans="2:65" s="1" customFormat="1" ht="27">
      <c r="B204" s="40"/>
      <c r="D204" s="176" t="s">
        <v>348</v>
      </c>
      <c r="F204" s="225" t="s">
        <v>349</v>
      </c>
      <c r="I204" s="178"/>
      <c r="L204" s="40"/>
      <c r="M204" s="179"/>
      <c r="N204" s="41"/>
      <c r="O204" s="41"/>
      <c r="P204" s="41"/>
      <c r="Q204" s="41"/>
      <c r="R204" s="41"/>
      <c r="S204" s="41"/>
      <c r="T204" s="69"/>
      <c r="AT204" s="23" t="s">
        <v>348</v>
      </c>
      <c r="AU204" s="23" t="s">
        <v>88</v>
      </c>
    </row>
    <row r="205" spans="2:65" s="10" customFormat="1" ht="13.5">
      <c r="B205" s="180"/>
      <c r="D205" s="176" t="s">
        <v>134</v>
      </c>
      <c r="E205" s="181" t="s">
        <v>5</v>
      </c>
      <c r="F205" s="182" t="s">
        <v>350</v>
      </c>
      <c r="H205" s="183">
        <v>2.2799999999999998</v>
      </c>
      <c r="I205" s="184"/>
      <c r="L205" s="180"/>
      <c r="M205" s="185"/>
      <c r="N205" s="186"/>
      <c r="O205" s="186"/>
      <c r="P205" s="186"/>
      <c r="Q205" s="186"/>
      <c r="R205" s="186"/>
      <c r="S205" s="186"/>
      <c r="T205" s="187"/>
      <c r="AT205" s="181" t="s">
        <v>134</v>
      </c>
      <c r="AU205" s="181" t="s">
        <v>88</v>
      </c>
      <c r="AV205" s="10" t="s">
        <v>88</v>
      </c>
      <c r="AW205" s="10" t="s">
        <v>135</v>
      </c>
      <c r="AX205" s="10" t="s">
        <v>79</v>
      </c>
      <c r="AY205" s="181" t="s">
        <v>126</v>
      </c>
    </row>
    <row r="206" spans="2:65" s="13" customFormat="1" ht="13.5">
      <c r="B206" s="208"/>
      <c r="D206" s="176" t="s">
        <v>134</v>
      </c>
      <c r="E206" s="209" t="s">
        <v>5</v>
      </c>
      <c r="F206" s="210" t="s">
        <v>335</v>
      </c>
      <c r="H206" s="209" t="s">
        <v>5</v>
      </c>
      <c r="I206" s="211"/>
      <c r="L206" s="208"/>
      <c r="M206" s="212"/>
      <c r="N206" s="213"/>
      <c r="O206" s="213"/>
      <c r="P206" s="213"/>
      <c r="Q206" s="213"/>
      <c r="R206" s="213"/>
      <c r="S206" s="213"/>
      <c r="T206" s="214"/>
      <c r="AT206" s="209" t="s">
        <v>134</v>
      </c>
      <c r="AU206" s="209" t="s">
        <v>88</v>
      </c>
      <c r="AV206" s="13" t="s">
        <v>26</v>
      </c>
      <c r="AW206" s="13" t="s">
        <v>135</v>
      </c>
      <c r="AX206" s="13" t="s">
        <v>79</v>
      </c>
      <c r="AY206" s="209" t="s">
        <v>126</v>
      </c>
    </row>
    <row r="207" spans="2:65" s="10" customFormat="1" ht="13.5">
      <c r="B207" s="180"/>
      <c r="D207" s="176" t="s">
        <v>134</v>
      </c>
      <c r="E207" s="181" t="s">
        <v>5</v>
      </c>
      <c r="F207" s="182" t="s">
        <v>351</v>
      </c>
      <c r="H207" s="183">
        <v>3.1349999999999998</v>
      </c>
      <c r="I207" s="184"/>
      <c r="L207" s="180"/>
      <c r="M207" s="185"/>
      <c r="N207" s="186"/>
      <c r="O207" s="186"/>
      <c r="P207" s="186"/>
      <c r="Q207" s="186"/>
      <c r="R207" s="186"/>
      <c r="S207" s="186"/>
      <c r="T207" s="187"/>
      <c r="AT207" s="181" t="s">
        <v>134</v>
      </c>
      <c r="AU207" s="181" t="s">
        <v>88</v>
      </c>
      <c r="AV207" s="10" t="s">
        <v>88</v>
      </c>
      <c r="AW207" s="10" t="s">
        <v>135</v>
      </c>
      <c r="AX207" s="10" t="s">
        <v>79</v>
      </c>
      <c r="AY207" s="181" t="s">
        <v>126</v>
      </c>
    </row>
    <row r="208" spans="2:65" s="11" customFormat="1" ht="13.5">
      <c r="B208" s="188"/>
      <c r="D208" s="176" t="s">
        <v>134</v>
      </c>
      <c r="E208" s="189" t="s">
        <v>5</v>
      </c>
      <c r="F208" s="190" t="s">
        <v>136</v>
      </c>
      <c r="H208" s="191">
        <v>5.415</v>
      </c>
      <c r="I208" s="192"/>
      <c r="L208" s="188"/>
      <c r="M208" s="193"/>
      <c r="N208" s="194"/>
      <c r="O208" s="194"/>
      <c r="P208" s="194"/>
      <c r="Q208" s="194"/>
      <c r="R208" s="194"/>
      <c r="S208" s="194"/>
      <c r="T208" s="195"/>
      <c r="AT208" s="189" t="s">
        <v>134</v>
      </c>
      <c r="AU208" s="189" t="s">
        <v>88</v>
      </c>
      <c r="AV208" s="11" t="s">
        <v>125</v>
      </c>
      <c r="AW208" s="11" t="s">
        <v>135</v>
      </c>
      <c r="AX208" s="11" t="s">
        <v>26</v>
      </c>
      <c r="AY208" s="189" t="s">
        <v>126</v>
      </c>
    </row>
    <row r="209" spans="2:65" s="1" customFormat="1" ht="16.5" customHeight="1">
      <c r="B209" s="163"/>
      <c r="C209" s="164" t="s">
        <v>352</v>
      </c>
      <c r="D209" s="164" t="s">
        <v>127</v>
      </c>
      <c r="E209" s="165" t="s">
        <v>353</v>
      </c>
      <c r="F209" s="166" t="s">
        <v>354</v>
      </c>
      <c r="G209" s="167" t="s">
        <v>226</v>
      </c>
      <c r="H209" s="168">
        <v>0.82499999999999996</v>
      </c>
      <c r="I209" s="169"/>
      <c r="J209" s="170">
        <f>ROUND(I209*H209,2)</f>
        <v>0</v>
      </c>
      <c r="K209" s="166" t="s">
        <v>195</v>
      </c>
      <c r="L209" s="40"/>
      <c r="M209" s="171" t="s">
        <v>5</v>
      </c>
      <c r="N209" s="172" t="s">
        <v>50</v>
      </c>
      <c r="O209" s="41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AR209" s="23" t="s">
        <v>125</v>
      </c>
      <c r="AT209" s="23" t="s">
        <v>127</v>
      </c>
      <c r="AU209" s="23" t="s">
        <v>88</v>
      </c>
      <c r="AY209" s="23" t="s">
        <v>126</v>
      </c>
      <c r="BE209" s="175">
        <f>IF(N209="základní",J209,0)</f>
        <v>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23" t="s">
        <v>26</v>
      </c>
      <c r="BK209" s="175">
        <f>ROUND(I209*H209,2)</f>
        <v>0</v>
      </c>
      <c r="BL209" s="23" t="s">
        <v>125</v>
      </c>
      <c r="BM209" s="23" t="s">
        <v>355</v>
      </c>
    </row>
    <row r="210" spans="2:65" s="1" customFormat="1" ht="40.5">
      <c r="B210" s="40"/>
      <c r="D210" s="176" t="s">
        <v>132</v>
      </c>
      <c r="F210" s="177" t="s">
        <v>356</v>
      </c>
      <c r="I210" s="178"/>
      <c r="L210" s="40"/>
      <c r="M210" s="179"/>
      <c r="N210" s="41"/>
      <c r="O210" s="41"/>
      <c r="P210" s="41"/>
      <c r="Q210" s="41"/>
      <c r="R210" s="41"/>
      <c r="S210" s="41"/>
      <c r="T210" s="69"/>
      <c r="AT210" s="23" t="s">
        <v>132</v>
      </c>
      <c r="AU210" s="23" t="s">
        <v>88</v>
      </c>
    </row>
    <row r="211" spans="2:65" s="10" customFormat="1" ht="13.5">
      <c r="B211" s="180"/>
      <c r="D211" s="176" t="s">
        <v>134</v>
      </c>
      <c r="E211" s="181" t="s">
        <v>5</v>
      </c>
      <c r="F211" s="182" t="s">
        <v>357</v>
      </c>
      <c r="H211" s="183">
        <v>0.82499999999999996</v>
      </c>
      <c r="I211" s="184"/>
      <c r="L211" s="180"/>
      <c r="M211" s="185"/>
      <c r="N211" s="186"/>
      <c r="O211" s="186"/>
      <c r="P211" s="186"/>
      <c r="Q211" s="186"/>
      <c r="R211" s="186"/>
      <c r="S211" s="186"/>
      <c r="T211" s="187"/>
      <c r="AT211" s="181" t="s">
        <v>134</v>
      </c>
      <c r="AU211" s="181" t="s">
        <v>88</v>
      </c>
      <c r="AV211" s="10" t="s">
        <v>88</v>
      </c>
      <c r="AW211" s="10" t="s">
        <v>135</v>
      </c>
      <c r="AX211" s="10" t="s">
        <v>79</v>
      </c>
      <c r="AY211" s="181" t="s">
        <v>126</v>
      </c>
    </row>
    <row r="212" spans="2:65" s="11" customFormat="1" ht="13.5">
      <c r="B212" s="188"/>
      <c r="D212" s="176" t="s">
        <v>134</v>
      </c>
      <c r="E212" s="189" t="s">
        <v>5</v>
      </c>
      <c r="F212" s="190" t="s">
        <v>136</v>
      </c>
      <c r="H212" s="191">
        <v>0.82499999999999996</v>
      </c>
      <c r="I212" s="192"/>
      <c r="L212" s="188"/>
      <c r="M212" s="193"/>
      <c r="N212" s="194"/>
      <c r="O212" s="194"/>
      <c r="P212" s="194"/>
      <c r="Q212" s="194"/>
      <c r="R212" s="194"/>
      <c r="S212" s="194"/>
      <c r="T212" s="195"/>
      <c r="AT212" s="189" t="s">
        <v>134</v>
      </c>
      <c r="AU212" s="189" t="s">
        <v>88</v>
      </c>
      <c r="AV212" s="11" t="s">
        <v>125</v>
      </c>
      <c r="AW212" s="11" t="s">
        <v>135</v>
      </c>
      <c r="AX212" s="11" t="s">
        <v>26</v>
      </c>
      <c r="AY212" s="189" t="s">
        <v>126</v>
      </c>
    </row>
    <row r="213" spans="2:65" s="1" customFormat="1" ht="16.5" customHeight="1">
      <c r="B213" s="163"/>
      <c r="C213" s="215" t="s">
        <v>358</v>
      </c>
      <c r="D213" s="215" t="s">
        <v>231</v>
      </c>
      <c r="E213" s="216" t="s">
        <v>359</v>
      </c>
      <c r="F213" s="217" t="s">
        <v>360</v>
      </c>
      <c r="G213" s="218" t="s">
        <v>325</v>
      </c>
      <c r="H213" s="219">
        <v>1.5</v>
      </c>
      <c r="I213" s="220"/>
      <c r="J213" s="221">
        <f>ROUND(I213*H213,2)</f>
        <v>0</v>
      </c>
      <c r="K213" s="217" t="s">
        <v>195</v>
      </c>
      <c r="L213" s="222"/>
      <c r="M213" s="223" t="s">
        <v>5</v>
      </c>
      <c r="N213" s="224" t="s">
        <v>50</v>
      </c>
      <c r="O213" s="41"/>
      <c r="P213" s="173">
        <f>O213*H213</f>
        <v>0</v>
      </c>
      <c r="Q213" s="173">
        <v>1</v>
      </c>
      <c r="R213" s="173">
        <f>Q213*H213</f>
        <v>1.5</v>
      </c>
      <c r="S213" s="173">
        <v>0</v>
      </c>
      <c r="T213" s="174">
        <f>S213*H213</f>
        <v>0</v>
      </c>
      <c r="AR213" s="23" t="s">
        <v>230</v>
      </c>
      <c r="AT213" s="23" t="s">
        <v>231</v>
      </c>
      <c r="AU213" s="23" t="s">
        <v>88</v>
      </c>
      <c r="AY213" s="23" t="s">
        <v>126</v>
      </c>
      <c r="BE213" s="175">
        <f>IF(N213="základní",J213,0)</f>
        <v>0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23" t="s">
        <v>26</v>
      </c>
      <c r="BK213" s="175">
        <f>ROUND(I213*H213,2)</f>
        <v>0</v>
      </c>
      <c r="BL213" s="23" t="s">
        <v>125</v>
      </c>
      <c r="BM213" s="23" t="s">
        <v>361</v>
      </c>
    </row>
    <row r="214" spans="2:65" s="1" customFormat="1" ht="13.5">
      <c r="B214" s="40"/>
      <c r="D214" s="176" t="s">
        <v>132</v>
      </c>
      <c r="F214" s="177" t="s">
        <v>360</v>
      </c>
      <c r="I214" s="178"/>
      <c r="L214" s="40"/>
      <c r="M214" s="179"/>
      <c r="N214" s="41"/>
      <c r="O214" s="41"/>
      <c r="P214" s="41"/>
      <c r="Q214" s="41"/>
      <c r="R214" s="41"/>
      <c r="S214" s="41"/>
      <c r="T214" s="69"/>
      <c r="AT214" s="23" t="s">
        <v>132</v>
      </c>
      <c r="AU214" s="23" t="s">
        <v>88</v>
      </c>
    </row>
    <row r="215" spans="2:65" s="10" customFormat="1" ht="13.5">
      <c r="B215" s="180"/>
      <c r="D215" s="176" t="s">
        <v>134</v>
      </c>
      <c r="E215" s="181" t="s">
        <v>5</v>
      </c>
      <c r="F215" s="182" t="s">
        <v>362</v>
      </c>
      <c r="H215" s="183">
        <v>1.5</v>
      </c>
      <c r="I215" s="184"/>
      <c r="L215" s="180"/>
      <c r="M215" s="185"/>
      <c r="N215" s="186"/>
      <c r="O215" s="186"/>
      <c r="P215" s="186"/>
      <c r="Q215" s="186"/>
      <c r="R215" s="186"/>
      <c r="S215" s="186"/>
      <c r="T215" s="187"/>
      <c r="AT215" s="181" t="s">
        <v>134</v>
      </c>
      <c r="AU215" s="181" t="s">
        <v>88</v>
      </c>
      <c r="AV215" s="10" t="s">
        <v>88</v>
      </c>
      <c r="AW215" s="10" t="s">
        <v>135</v>
      </c>
      <c r="AX215" s="10" t="s">
        <v>79</v>
      </c>
      <c r="AY215" s="181" t="s">
        <v>126</v>
      </c>
    </row>
    <row r="216" spans="2:65" s="11" customFormat="1" ht="13.5">
      <c r="B216" s="188"/>
      <c r="D216" s="176" t="s">
        <v>134</v>
      </c>
      <c r="E216" s="189" t="s">
        <v>5</v>
      </c>
      <c r="F216" s="190" t="s">
        <v>136</v>
      </c>
      <c r="H216" s="191">
        <v>1.5</v>
      </c>
      <c r="I216" s="192"/>
      <c r="L216" s="188"/>
      <c r="M216" s="193"/>
      <c r="N216" s="194"/>
      <c r="O216" s="194"/>
      <c r="P216" s="194"/>
      <c r="Q216" s="194"/>
      <c r="R216" s="194"/>
      <c r="S216" s="194"/>
      <c r="T216" s="195"/>
      <c r="AT216" s="189" t="s">
        <v>134</v>
      </c>
      <c r="AU216" s="189" t="s">
        <v>88</v>
      </c>
      <c r="AV216" s="11" t="s">
        <v>125</v>
      </c>
      <c r="AW216" s="11" t="s">
        <v>135</v>
      </c>
      <c r="AX216" s="11" t="s">
        <v>26</v>
      </c>
      <c r="AY216" s="189" t="s">
        <v>126</v>
      </c>
    </row>
    <row r="217" spans="2:65" s="1" customFormat="1" ht="16.5" customHeight="1">
      <c r="B217" s="163"/>
      <c r="C217" s="164" t="s">
        <v>363</v>
      </c>
      <c r="D217" s="164" t="s">
        <v>127</v>
      </c>
      <c r="E217" s="165" t="s">
        <v>364</v>
      </c>
      <c r="F217" s="166" t="s">
        <v>365</v>
      </c>
      <c r="G217" s="167" t="s">
        <v>189</v>
      </c>
      <c r="H217" s="168">
        <v>32.892000000000003</v>
      </c>
      <c r="I217" s="169"/>
      <c r="J217" s="170">
        <f>ROUND(I217*H217,2)</f>
        <v>0</v>
      </c>
      <c r="K217" s="166" t="s">
        <v>195</v>
      </c>
      <c r="L217" s="40"/>
      <c r="M217" s="171" t="s">
        <v>5</v>
      </c>
      <c r="N217" s="172" t="s">
        <v>50</v>
      </c>
      <c r="O217" s="41"/>
      <c r="P217" s="173">
        <f>O217*H217</f>
        <v>0</v>
      </c>
      <c r="Q217" s="173">
        <v>0</v>
      </c>
      <c r="R217" s="173">
        <f>Q217*H217</f>
        <v>0</v>
      </c>
      <c r="S217" s="173">
        <v>0</v>
      </c>
      <c r="T217" s="174">
        <f>S217*H217</f>
        <v>0</v>
      </c>
      <c r="AR217" s="23" t="s">
        <v>125</v>
      </c>
      <c r="AT217" s="23" t="s">
        <v>127</v>
      </c>
      <c r="AU217" s="23" t="s">
        <v>88</v>
      </c>
      <c r="AY217" s="23" t="s">
        <v>126</v>
      </c>
      <c r="BE217" s="175">
        <f>IF(N217="základní",J217,0)</f>
        <v>0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23" t="s">
        <v>26</v>
      </c>
      <c r="BK217" s="175">
        <f>ROUND(I217*H217,2)</f>
        <v>0</v>
      </c>
      <c r="BL217" s="23" t="s">
        <v>125</v>
      </c>
      <c r="BM217" s="23" t="s">
        <v>366</v>
      </c>
    </row>
    <row r="218" spans="2:65" s="1" customFormat="1" ht="13.5">
      <c r="B218" s="40"/>
      <c r="D218" s="176" t="s">
        <v>132</v>
      </c>
      <c r="F218" s="177" t="s">
        <v>367</v>
      </c>
      <c r="I218" s="178"/>
      <c r="L218" s="40"/>
      <c r="M218" s="179"/>
      <c r="N218" s="41"/>
      <c r="O218" s="41"/>
      <c r="P218" s="41"/>
      <c r="Q218" s="41"/>
      <c r="R218" s="41"/>
      <c r="S218" s="41"/>
      <c r="T218" s="69"/>
      <c r="AT218" s="23" t="s">
        <v>132</v>
      </c>
      <c r="AU218" s="23" t="s">
        <v>88</v>
      </c>
    </row>
    <row r="219" spans="2:65" s="13" customFormat="1" ht="13.5">
      <c r="B219" s="208"/>
      <c r="D219" s="176" t="s">
        <v>134</v>
      </c>
      <c r="E219" s="209" t="s">
        <v>5</v>
      </c>
      <c r="F219" s="210" t="s">
        <v>368</v>
      </c>
      <c r="H219" s="209" t="s">
        <v>5</v>
      </c>
      <c r="I219" s="211"/>
      <c r="L219" s="208"/>
      <c r="M219" s="212"/>
      <c r="N219" s="213"/>
      <c r="O219" s="213"/>
      <c r="P219" s="213"/>
      <c r="Q219" s="213"/>
      <c r="R219" s="213"/>
      <c r="S219" s="213"/>
      <c r="T219" s="214"/>
      <c r="AT219" s="209" t="s">
        <v>134</v>
      </c>
      <c r="AU219" s="209" t="s">
        <v>88</v>
      </c>
      <c r="AV219" s="13" t="s">
        <v>26</v>
      </c>
      <c r="AW219" s="13" t="s">
        <v>135</v>
      </c>
      <c r="AX219" s="13" t="s">
        <v>79</v>
      </c>
      <c r="AY219" s="209" t="s">
        <v>126</v>
      </c>
    </row>
    <row r="220" spans="2:65" s="10" customFormat="1" ht="13.5">
      <c r="B220" s="180"/>
      <c r="D220" s="176" t="s">
        <v>134</v>
      </c>
      <c r="E220" s="181" t="s">
        <v>5</v>
      </c>
      <c r="F220" s="182" t="s">
        <v>369</v>
      </c>
      <c r="H220" s="183">
        <v>29.591999999999999</v>
      </c>
      <c r="I220" s="184"/>
      <c r="L220" s="180"/>
      <c r="M220" s="185"/>
      <c r="N220" s="186"/>
      <c r="O220" s="186"/>
      <c r="P220" s="186"/>
      <c r="Q220" s="186"/>
      <c r="R220" s="186"/>
      <c r="S220" s="186"/>
      <c r="T220" s="187"/>
      <c r="AT220" s="181" t="s">
        <v>134</v>
      </c>
      <c r="AU220" s="181" t="s">
        <v>88</v>
      </c>
      <c r="AV220" s="10" t="s">
        <v>88</v>
      </c>
      <c r="AW220" s="10" t="s">
        <v>135</v>
      </c>
      <c r="AX220" s="10" t="s">
        <v>79</v>
      </c>
      <c r="AY220" s="181" t="s">
        <v>126</v>
      </c>
    </row>
    <row r="221" spans="2:65" s="10" customFormat="1" ht="13.5">
      <c r="B221" s="180"/>
      <c r="D221" s="176" t="s">
        <v>134</v>
      </c>
      <c r="E221" s="181" t="s">
        <v>5</v>
      </c>
      <c r="F221" s="182" t="s">
        <v>370</v>
      </c>
      <c r="H221" s="183">
        <v>3.3</v>
      </c>
      <c r="I221" s="184"/>
      <c r="L221" s="180"/>
      <c r="M221" s="185"/>
      <c r="N221" s="186"/>
      <c r="O221" s="186"/>
      <c r="P221" s="186"/>
      <c r="Q221" s="186"/>
      <c r="R221" s="186"/>
      <c r="S221" s="186"/>
      <c r="T221" s="187"/>
      <c r="AT221" s="181" t="s">
        <v>134</v>
      </c>
      <c r="AU221" s="181" t="s">
        <v>88</v>
      </c>
      <c r="AV221" s="10" t="s">
        <v>88</v>
      </c>
      <c r="AW221" s="10" t="s">
        <v>135</v>
      </c>
      <c r="AX221" s="10" t="s">
        <v>79</v>
      </c>
      <c r="AY221" s="181" t="s">
        <v>126</v>
      </c>
    </row>
    <row r="222" spans="2:65" s="11" customFormat="1" ht="13.5">
      <c r="B222" s="188"/>
      <c r="D222" s="176" t="s">
        <v>134</v>
      </c>
      <c r="E222" s="189" t="s">
        <v>5</v>
      </c>
      <c r="F222" s="190" t="s">
        <v>136</v>
      </c>
      <c r="H222" s="191">
        <v>32.892000000000003</v>
      </c>
      <c r="I222" s="192"/>
      <c r="L222" s="188"/>
      <c r="M222" s="193"/>
      <c r="N222" s="194"/>
      <c r="O222" s="194"/>
      <c r="P222" s="194"/>
      <c r="Q222" s="194"/>
      <c r="R222" s="194"/>
      <c r="S222" s="194"/>
      <c r="T222" s="195"/>
      <c r="AT222" s="189" t="s">
        <v>134</v>
      </c>
      <c r="AU222" s="189" t="s">
        <v>88</v>
      </c>
      <c r="AV222" s="11" t="s">
        <v>125</v>
      </c>
      <c r="AW222" s="11" t="s">
        <v>135</v>
      </c>
      <c r="AX222" s="11" t="s">
        <v>26</v>
      </c>
      <c r="AY222" s="189" t="s">
        <v>126</v>
      </c>
    </row>
    <row r="223" spans="2:65" s="1" customFormat="1" ht="25.5" customHeight="1">
      <c r="B223" s="163"/>
      <c r="C223" s="164" t="s">
        <v>371</v>
      </c>
      <c r="D223" s="164" t="s">
        <v>127</v>
      </c>
      <c r="E223" s="165" t="s">
        <v>372</v>
      </c>
      <c r="F223" s="166" t="s">
        <v>373</v>
      </c>
      <c r="G223" s="167" t="s">
        <v>189</v>
      </c>
      <c r="H223" s="168">
        <v>8.4499999999999993</v>
      </c>
      <c r="I223" s="169"/>
      <c r="J223" s="170">
        <f>ROUND(I223*H223,2)</f>
        <v>0</v>
      </c>
      <c r="K223" s="166" t="s">
        <v>195</v>
      </c>
      <c r="L223" s="40"/>
      <c r="M223" s="171" t="s">
        <v>5</v>
      </c>
      <c r="N223" s="172" t="s">
        <v>50</v>
      </c>
      <c r="O223" s="41"/>
      <c r="P223" s="173">
        <f>O223*H223</f>
        <v>0</v>
      </c>
      <c r="Q223" s="173">
        <v>0</v>
      </c>
      <c r="R223" s="173">
        <f>Q223*H223</f>
        <v>0</v>
      </c>
      <c r="S223" s="173">
        <v>0</v>
      </c>
      <c r="T223" s="174">
        <f>S223*H223</f>
        <v>0</v>
      </c>
      <c r="AR223" s="23" t="s">
        <v>125</v>
      </c>
      <c r="AT223" s="23" t="s">
        <v>127</v>
      </c>
      <c r="AU223" s="23" t="s">
        <v>88</v>
      </c>
      <c r="AY223" s="23" t="s">
        <v>126</v>
      </c>
      <c r="BE223" s="175">
        <f>IF(N223="základní",J223,0)</f>
        <v>0</v>
      </c>
      <c r="BF223" s="175">
        <f>IF(N223="snížená",J223,0)</f>
        <v>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23" t="s">
        <v>26</v>
      </c>
      <c r="BK223" s="175">
        <f>ROUND(I223*H223,2)</f>
        <v>0</v>
      </c>
      <c r="BL223" s="23" t="s">
        <v>125</v>
      </c>
      <c r="BM223" s="23" t="s">
        <v>374</v>
      </c>
    </row>
    <row r="224" spans="2:65" s="1" customFormat="1" ht="27">
      <c r="B224" s="40"/>
      <c r="D224" s="176" t="s">
        <v>132</v>
      </c>
      <c r="F224" s="177" t="s">
        <v>375</v>
      </c>
      <c r="I224" s="178"/>
      <c r="L224" s="40"/>
      <c r="M224" s="179"/>
      <c r="N224" s="41"/>
      <c r="O224" s="41"/>
      <c r="P224" s="41"/>
      <c r="Q224" s="41"/>
      <c r="R224" s="41"/>
      <c r="S224" s="41"/>
      <c r="T224" s="69"/>
      <c r="AT224" s="23" t="s">
        <v>132</v>
      </c>
      <c r="AU224" s="23" t="s">
        <v>88</v>
      </c>
    </row>
    <row r="225" spans="2:65" s="10" customFormat="1" ht="13.5">
      <c r="B225" s="180"/>
      <c r="D225" s="176" t="s">
        <v>134</v>
      </c>
      <c r="E225" s="181" t="s">
        <v>5</v>
      </c>
      <c r="F225" s="182" t="s">
        <v>376</v>
      </c>
      <c r="H225" s="183">
        <v>8.4499999999999993</v>
      </c>
      <c r="I225" s="184"/>
      <c r="L225" s="180"/>
      <c r="M225" s="185"/>
      <c r="N225" s="186"/>
      <c r="O225" s="186"/>
      <c r="P225" s="186"/>
      <c r="Q225" s="186"/>
      <c r="R225" s="186"/>
      <c r="S225" s="186"/>
      <c r="T225" s="187"/>
      <c r="AT225" s="181" t="s">
        <v>134</v>
      </c>
      <c r="AU225" s="181" t="s">
        <v>88</v>
      </c>
      <c r="AV225" s="10" t="s">
        <v>88</v>
      </c>
      <c r="AW225" s="10" t="s">
        <v>135</v>
      </c>
      <c r="AX225" s="10" t="s">
        <v>79</v>
      </c>
      <c r="AY225" s="181" t="s">
        <v>126</v>
      </c>
    </row>
    <row r="226" spans="2:65" s="11" customFormat="1" ht="13.5">
      <c r="B226" s="188"/>
      <c r="D226" s="176" t="s">
        <v>134</v>
      </c>
      <c r="E226" s="189" t="s">
        <v>5</v>
      </c>
      <c r="F226" s="190" t="s">
        <v>136</v>
      </c>
      <c r="H226" s="191">
        <v>8.4499999999999993</v>
      </c>
      <c r="I226" s="192"/>
      <c r="L226" s="188"/>
      <c r="M226" s="193"/>
      <c r="N226" s="194"/>
      <c r="O226" s="194"/>
      <c r="P226" s="194"/>
      <c r="Q226" s="194"/>
      <c r="R226" s="194"/>
      <c r="S226" s="194"/>
      <c r="T226" s="195"/>
      <c r="AT226" s="189" t="s">
        <v>134</v>
      </c>
      <c r="AU226" s="189" t="s">
        <v>88</v>
      </c>
      <c r="AV226" s="11" t="s">
        <v>125</v>
      </c>
      <c r="AW226" s="11" t="s">
        <v>135</v>
      </c>
      <c r="AX226" s="11" t="s">
        <v>26</v>
      </c>
      <c r="AY226" s="189" t="s">
        <v>126</v>
      </c>
    </row>
    <row r="227" spans="2:65" s="1" customFormat="1" ht="16.5" customHeight="1">
      <c r="B227" s="163"/>
      <c r="C227" s="215" t="s">
        <v>377</v>
      </c>
      <c r="D227" s="215" t="s">
        <v>231</v>
      </c>
      <c r="E227" s="216" t="s">
        <v>378</v>
      </c>
      <c r="F227" s="217" t="s">
        <v>379</v>
      </c>
      <c r="G227" s="218" t="s">
        <v>226</v>
      </c>
      <c r="H227" s="219">
        <v>1.268</v>
      </c>
      <c r="I227" s="220"/>
      <c r="J227" s="221">
        <f>ROUND(I227*H227,2)</f>
        <v>0</v>
      </c>
      <c r="K227" s="217" t="s">
        <v>195</v>
      </c>
      <c r="L227" s="222"/>
      <c r="M227" s="223" t="s">
        <v>5</v>
      </c>
      <c r="N227" s="224" t="s">
        <v>50</v>
      </c>
      <c r="O227" s="41"/>
      <c r="P227" s="173">
        <f>O227*H227</f>
        <v>0</v>
      </c>
      <c r="Q227" s="173">
        <v>0.21</v>
      </c>
      <c r="R227" s="173">
        <f>Q227*H227</f>
        <v>0.26628000000000002</v>
      </c>
      <c r="S227" s="173">
        <v>0</v>
      </c>
      <c r="T227" s="174">
        <f>S227*H227</f>
        <v>0</v>
      </c>
      <c r="AR227" s="23" t="s">
        <v>230</v>
      </c>
      <c r="AT227" s="23" t="s">
        <v>231</v>
      </c>
      <c r="AU227" s="23" t="s">
        <v>88</v>
      </c>
      <c r="AY227" s="23" t="s">
        <v>126</v>
      </c>
      <c r="BE227" s="175">
        <f>IF(N227="základní",J227,0)</f>
        <v>0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23" t="s">
        <v>26</v>
      </c>
      <c r="BK227" s="175">
        <f>ROUND(I227*H227,2)</f>
        <v>0</v>
      </c>
      <c r="BL227" s="23" t="s">
        <v>125</v>
      </c>
      <c r="BM227" s="23" t="s">
        <v>380</v>
      </c>
    </row>
    <row r="228" spans="2:65" s="1" customFormat="1" ht="13.5">
      <c r="B228" s="40"/>
      <c r="D228" s="176" t="s">
        <v>132</v>
      </c>
      <c r="F228" s="177" t="s">
        <v>381</v>
      </c>
      <c r="I228" s="178"/>
      <c r="L228" s="40"/>
      <c r="M228" s="179"/>
      <c r="N228" s="41"/>
      <c r="O228" s="41"/>
      <c r="P228" s="41"/>
      <c r="Q228" s="41"/>
      <c r="R228" s="41"/>
      <c r="S228" s="41"/>
      <c r="T228" s="69"/>
      <c r="AT228" s="23" t="s">
        <v>132</v>
      </c>
      <c r="AU228" s="23" t="s">
        <v>88</v>
      </c>
    </row>
    <row r="229" spans="2:65" s="10" customFormat="1" ht="13.5">
      <c r="B229" s="180"/>
      <c r="D229" s="176" t="s">
        <v>134</v>
      </c>
      <c r="E229" s="181" t="s">
        <v>5</v>
      </c>
      <c r="F229" s="182" t="s">
        <v>382</v>
      </c>
      <c r="H229" s="183">
        <v>1.2675000000000001</v>
      </c>
      <c r="I229" s="184"/>
      <c r="L229" s="180"/>
      <c r="M229" s="185"/>
      <c r="N229" s="186"/>
      <c r="O229" s="186"/>
      <c r="P229" s="186"/>
      <c r="Q229" s="186"/>
      <c r="R229" s="186"/>
      <c r="S229" s="186"/>
      <c r="T229" s="187"/>
      <c r="AT229" s="181" t="s">
        <v>134</v>
      </c>
      <c r="AU229" s="181" t="s">
        <v>88</v>
      </c>
      <c r="AV229" s="10" t="s">
        <v>88</v>
      </c>
      <c r="AW229" s="10" t="s">
        <v>135</v>
      </c>
      <c r="AX229" s="10" t="s">
        <v>79</v>
      </c>
      <c r="AY229" s="181" t="s">
        <v>126</v>
      </c>
    </row>
    <row r="230" spans="2:65" s="11" customFormat="1" ht="13.5">
      <c r="B230" s="188"/>
      <c r="D230" s="176" t="s">
        <v>134</v>
      </c>
      <c r="E230" s="189" t="s">
        <v>5</v>
      </c>
      <c r="F230" s="190" t="s">
        <v>136</v>
      </c>
      <c r="H230" s="191">
        <v>1.2675000000000001</v>
      </c>
      <c r="I230" s="192"/>
      <c r="L230" s="188"/>
      <c r="M230" s="193"/>
      <c r="N230" s="194"/>
      <c r="O230" s="194"/>
      <c r="P230" s="194"/>
      <c r="Q230" s="194"/>
      <c r="R230" s="194"/>
      <c r="S230" s="194"/>
      <c r="T230" s="195"/>
      <c r="AT230" s="189" t="s">
        <v>134</v>
      </c>
      <c r="AU230" s="189" t="s">
        <v>88</v>
      </c>
      <c r="AV230" s="11" t="s">
        <v>125</v>
      </c>
      <c r="AW230" s="11" t="s">
        <v>135</v>
      </c>
      <c r="AX230" s="11" t="s">
        <v>26</v>
      </c>
      <c r="AY230" s="189" t="s">
        <v>126</v>
      </c>
    </row>
    <row r="231" spans="2:65" s="1" customFormat="1" ht="25.5" customHeight="1">
      <c r="B231" s="163"/>
      <c r="C231" s="164" t="s">
        <v>383</v>
      </c>
      <c r="D231" s="164" t="s">
        <v>127</v>
      </c>
      <c r="E231" s="165" t="s">
        <v>384</v>
      </c>
      <c r="F231" s="166" t="s">
        <v>385</v>
      </c>
      <c r="G231" s="167" t="s">
        <v>189</v>
      </c>
      <c r="H231" s="168">
        <v>8.4499999999999993</v>
      </c>
      <c r="I231" s="169"/>
      <c r="J231" s="170">
        <f>ROUND(I231*H231,2)</f>
        <v>0</v>
      </c>
      <c r="K231" s="166" t="s">
        <v>195</v>
      </c>
      <c r="L231" s="40"/>
      <c r="M231" s="171" t="s">
        <v>5</v>
      </c>
      <c r="N231" s="172" t="s">
        <v>50</v>
      </c>
      <c r="O231" s="41"/>
      <c r="P231" s="173">
        <f>O231*H231</f>
        <v>0</v>
      </c>
      <c r="Q231" s="173">
        <v>0</v>
      </c>
      <c r="R231" s="173">
        <f>Q231*H231</f>
        <v>0</v>
      </c>
      <c r="S231" s="173">
        <v>0</v>
      </c>
      <c r="T231" s="174">
        <f>S231*H231</f>
        <v>0</v>
      </c>
      <c r="AR231" s="23" t="s">
        <v>125</v>
      </c>
      <c r="AT231" s="23" t="s">
        <v>127</v>
      </c>
      <c r="AU231" s="23" t="s">
        <v>88</v>
      </c>
      <c r="AY231" s="23" t="s">
        <v>126</v>
      </c>
      <c r="BE231" s="175">
        <f>IF(N231="základní",J231,0)</f>
        <v>0</v>
      </c>
      <c r="BF231" s="175">
        <f>IF(N231="snížená",J231,0)</f>
        <v>0</v>
      </c>
      <c r="BG231" s="175">
        <f>IF(N231="zákl. přenesená",J231,0)</f>
        <v>0</v>
      </c>
      <c r="BH231" s="175">
        <f>IF(N231="sníž. přenesená",J231,0)</f>
        <v>0</v>
      </c>
      <c r="BI231" s="175">
        <f>IF(N231="nulová",J231,0)</f>
        <v>0</v>
      </c>
      <c r="BJ231" s="23" t="s">
        <v>26</v>
      </c>
      <c r="BK231" s="175">
        <f>ROUND(I231*H231,2)</f>
        <v>0</v>
      </c>
      <c r="BL231" s="23" t="s">
        <v>125</v>
      </c>
      <c r="BM231" s="23" t="s">
        <v>386</v>
      </c>
    </row>
    <row r="232" spans="2:65" s="1" customFormat="1" ht="27">
      <c r="B232" s="40"/>
      <c r="D232" s="176" t="s">
        <v>132</v>
      </c>
      <c r="F232" s="177" t="s">
        <v>387</v>
      </c>
      <c r="I232" s="178"/>
      <c r="L232" s="40"/>
      <c r="M232" s="179"/>
      <c r="N232" s="41"/>
      <c r="O232" s="41"/>
      <c r="P232" s="41"/>
      <c r="Q232" s="41"/>
      <c r="R232" s="41"/>
      <c r="S232" s="41"/>
      <c r="T232" s="69"/>
      <c r="AT232" s="23" t="s">
        <v>132</v>
      </c>
      <c r="AU232" s="23" t="s">
        <v>88</v>
      </c>
    </row>
    <row r="233" spans="2:65" s="10" customFormat="1" ht="13.5">
      <c r="B233" s="180"/>
      <c r="D233" s="176" t="s">
        <v>134</v>
      </c>
      <c r="E233" s="181" t="s">
        <v>5</v>
      </c>
      <c r="F233" s="182" t="s">
        <v>388</v>
      </c>
      <c r="H233" s="183">
        <v>8.4499999999999993</v>
      </c>
      <c r="I233" s="184"/>
      <c r="L233" s="180"/>
      <c r="M233" s="185"/>
      <c r="N233" s="186"/>
      <c r="O233" s="186"/>
      <c r="P233" s="186"/>
      <c r="Q233" s="186"/>
      <c r="R233" s="186"/>
      <c r="S233" s="186"/>
      <c r="T233" s="187"/>
      <c r="AT233" s="181" t="s">
        <v>134</v>
      </c>
      <c r="AU233" s="181" t="s">
        <v>88</v>
      </c>
      <c r="AV233" s="10" t="s">
        <v>88</v>
      </c>
      <c r="AW233" s="10" t="s">
        <v>135</v>
      </c>
      <c r="AX233" s="10" t="s">
        <v>79</v>
      </c>
      <c r="AY233" s="181" t="s">
        <v>126</v>
      </c>
    </row>
    <row r="234" spans="2:65" s="11" customFormat="1" ht="13.5">
      <c r="B234" s="188"/>
      <c r="D234" s="176" t="s">
        <v>134</v>
      </c>
      <c r="E234" s="189" t="s">
        <v>5</v>
      </c>
      <c r="F234" s="190" t="s">
        <v>136</v>
      </c>
      <c r="H234" s="191">
        <v>8.4499999999999993</v>
      </c>
      <c r="I234" s="192"/>
      <c r="L234" s="188"/>
      <c r="M234" s="193"/>
      <c r="N234" s="194"/>
      <c r="O234" s="194"/>
      <c r="P234" s="194"/>
      <c r="Q234" s="194"/>
      <c r="R234" s="194"/>
      <c r="S234" s="194"/>
      <c r="T234" s="195"/>
      <c r="AT234" s="189" t="s">
        <v>134</v>
      </c>
      <c r="AU234" s="189" t="s">
        <v>88</v>
      </c>
      <c r="AV234" s="11" t="s">
        <v>125</v>
      </c>
      <c r="AW234" s="11" t="s">
        <v>135</v>
      </c>
      <c r="AX234" s="11" t="s">
        <v>26</v>
      </c>
      <c r="AY234" s="189" t="s">
        <v>126</v>
      </c>
    </row>
    <row r="235" spans="2:65" s="1" customFormat="1" ht="16.5" customHeight="1">
      <c r="B235" s="163"/>
      <c r="C235" s="215" t="s">
        <v>389</v>
      </c>
      <c r="D235" s="215" t="s">
        <v>231</v>
      </c>
      <c r="E235" s="216" t="s">
        <v>390</v>
      </c>
      <c r="F235" s="217" t="s">
        <v>391</v>
      </c>
      <c r="G235" s="218" t="s">
        <v>392</v>
      </c>
      <c r="H235" s="219">
        <v>0.29599999999999999</v>
      </c>
      <c r="I235" s="220"/>
      <c r="J235" s="221">
        <f>ROUND(I235*H235,2)</f>
        <v>0</v>
      </c>
      <c r="K235" s="217" t="s">
        <v>195</v>
      </c>
      <c r="L235" s="222"/>
      <c r="M235" s="223" t="s">
        <v>5</v>
      </c>
      <c r="N235" s="224" t="s">
        <v>50</v>
      </c>
      <c r="O235" s="41"/>
      <c r="P235" s="173">
        <f>O235*H235</f>
        <v>0</v>
      </c>
      <c r="Q235" s="173">
        <v>1E-3</v>
      </c>
      <c r="R235" s="173">
        <f>Q235*H235</f>
        <v>2.9599999999999998E-4</v>
      </c>
      <c r="S235" s="173">
        <v>0</v>
      </c>
      <c r="T235" s="174">
        <f>S235*H235</f>
        <v>0</v>
      </c>
      <c r="AR235" s="23" t="s">
        <v>230</v>
      </c>
      <c r="AT235" s="23" t="s">
        <v>231</v>
      </c>
      <c r="AU235" s="23" t="s">
        <v>88</v>
      </c>
      <c r="AY235" s="23" t="s">
        <v>126</v>
      </c>
      <c r="BE235" s="175">
        <f>IF(N235="základní",J235,0)</f>
        <v>0</v>
      </c>
      <c r="BF235" s="175">
        <f>IF(N235="snížená",J235,0)</f>
        <v>0</v>
      </c>
      <c r="BG235" s="175">
        <f>IF(N235="zákl. přenesená",J235,0)</f>
        <v>0</v>
      </c>
      <c r="BH235" s="175">
        <f>IF(N235="sníž. přenesená",J235,0)</f>
        <v>0</v>
      </c>
      <c r="BI235" s="175">
        <f>IF(N235="nulová",J235,0)</f>
        <v>0</v>
      </c>
      <c r="BJ235" s="23" t="s">
        <v>26</v>
      </c>
      <c r="BK235" s="175">
        <f>ROUND(I235*H235,2)</f>
        <v>0</v>
      </c>
      <c r="BL235" s="23" t="s">
        <v>125</v>
      </c>
      <c r="BM235" s="23" t="s">
        <v>393</v>
      </c>
    </row>
    <row r="236" spans="2:65" s="1" customFormat="1" ht="13.5">
      <c r="B236" s="40"/>
      <c r="D236" s="176" t="s">
        <v>132</v>
      </c>
      <c r="F236" s="177" t="s">
        <v>394</v>
      </c>
      <c r="I236" s="178"/>
      <c r="L236" s="40"/>
      <c r="M236" s="179"/>
      <c r="N236" s="41"/>
      <c r="O236" s="41"/>
      <c r="P236" s="41"/>
      <c r="Q236" s="41"/>
      <c r="R236" s="41"/>
      <c r="S236" s="41"/>
      <c r="T236" s="69"/>
      <c r="AT236" s="23" t="s">
        <v>132</v>
      </c>
      <c r="AU236" s="23" t="s">
        <v>88</v>
      </c>
    </row>
    <row r="237" spans="2:65" s="10" customFormat="1" ht="13.5">
      <c r="B237" s="180"/>
      <c r="D237" s="176" t="s">
        <v>134</v>
      </c>
      <c r="E237" s="181" t="s">
        <v>5</v>
      </c>
      <c r="F237" s="182" t="s">
        <v>395</v>
      </c>
      <c r="H237" s="183">
        <v>0.29575000000000001</v>
      </c>
      <c r="I237" s="184"/>
      <c r="L237" s="180"/>
      <c r="M237" s="185"/>
      <c r="N237" s="186"/>
      <c r="O237" s="186"/>
      <c r="P237" s="186"/>
      <c r="Q237" s="186"/>
      <c r="R237" s="186"/>
      <c r="S237" s="186"/>
      <c r="T237" s="187"/>
      <c r="AT237" s="181" t="s">
        <v>134</v>
      </c>
      <c r="AU237" s="181" t="s">
        <v>88</v>
      </c>
      <c r="AV237" s="10" t="s">
        <v>88</v>
      </c>
      <c r="AW237" s="10" t="s">
        <v>135</v>
      </c>
      <c r="AX237" s="10" t="s">
        <v>79</v>
      </c>
      <c r="AY237" s="181" t="s">
        <v>126</v>
      </c>
    </row>
    <row r="238" spans="2:65" s="11" customFormat="1" ht="13.5">
      <c r="B238" s="188"/>
      <c r="D238" s="176" t="s">
        <v>134</v>
      </c>
      <c r="E238" s="189" t="s">
        <v>5</v>
      </c>
      <c r="F238" s="190" t="s">
        <v>136</v>
      </c>
      <c r="H238" s="191">
        <v>0.29575000000000001</v>
      </c>
      <c r="I238" s="192"/>
      <c r="L238" s="188"/>
      <c r="M238" s="193"/>
      <c r="N238" s="194"/>
      <c r="O238" s="194"/>
      <c r="P238" s="194"/>
      <c r="Q238" s="194"/>
      <c r="R238" s="194"/>
      <c r="S238" s="194"/>
      <c r="T238" s="195"/>
      <c r="AT238" s="189" t="s">
        <v>134</v>
      </c>
      <c r="AU238" s="189" t="s">
        <v>88</v>
      </c>
      <c r="AV238" s="11" t="s">
        <v>125</v>
      </c>
      <c r="AW238" s="11" t="s">
        <v>135</v>
      </c>
      <c r="AX238" s="11" t="s">
        <v>26</v>
      </c>
      <c r="AY238" s="189" t="s">
        <v>126</v>
      </c>
    </row>
    <row r="239" spans="2:65" s="1" customFormat="1" ht="16.5" customHeight="1">
      <c r="B239" s="163"/>
      <c r="C239" s="164" t="s">
        <v>396</v>
      </c>
      <c r="D239" s="164" t="s">
        <v>127</v>
      </c>
      <c r="E239" s="165" t="s">
        <v>397</v>
      </c>
      <c r="F239" s="166" t="s">
        <v>398</v>
      </c>
      <c r="G239" s="167" t="s">
        <v>226</v>
      </c>
      <c r="H239" s="168">
        <v>0.50700000000000001</v>
      </c>
      <c r="I239" s="169"/>
      <c r="J239" s="170">
        <f>ROUND(I239*H239,2)</f>
        <v>0</v>
      </c>
      <c r="K239" s="166" t="s">
        <v>195</v>
      </c>
      <c r="L239" s="40"/>
      <c r="M239" s="171" t="s">
        <v>5</v>
      </c>
      <c r="N239" s="172" t="s">
        <v>50</v>
      </c>
      <c r="O239" s="41"/>
      <c r="P239" s="173">
        <f>O239*H239</f>
        <v>0</v>
      </c>
      <c r="Q239" s="173">
        <v>0</v>
      </c>
      <c r="R239" s="173">
        <f>Q239*H239</f>
        <v>0</v>
      </c>
      <c r="S239" s="173">
        <v>0</v>
      </c>
      <c r="T239" s="174">
        <f>S239*H239</f>
        <v>0</v>
      </c>
      <c r="AR239" s="23" t="s">
        <v>125</v>
      </c>
      <c r="AT239" s="23" t="s">
        <v>127</v>
      </c>
      <c r="AU239" s="23" t="s">
        <v>88</v>
      </c>
      <c r="AY239" s="23" t="s">
        <v>126</v>
      </c>
      <c r="BE239" s="175">
        <f>IF(N239="základní",J239,0)</f>
        <v>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23" t="s">
        <v>26</v>
      </c>
      <c r="BK239" s="175">
        <f>ROUND(I239*H239,2)</f>
        <v>0</v>
      </c>
      <c r="BL239" s="23" t="s">
        <v>125</v>
      </c>
      <c r="BM239" s="23" t="s">
        <v>399</v>
      </c>
    </row>
    <row r="240" spans="2:65" s="1" customFormat="1" ht="13.5">
      <c r="B240" s="40"/>
      <c r="D240" s="176" t="s">
        <v>132</v>
      </c>
      <c r="F240" s="177" t="s">
        <v>400</v>
      </c>
      <c r="I240" s="178"/>
      <c r="L240" s="40"/>
      <c r="M240" s="179"/>
      <c r="N240" s="41"/>
      <c r="O240" s="41"/>
      <c r="P240" s="41"/>
      <c r="Q240" s="41"/>
      <c r="R240" s="41"/>
      <c r="S240" s="41"/>
      <c r="T240" s="69"/>
      <c r="AT240" s="23" t="s">
        <v>132</v>
      </c>
      <c r="AU240" s="23" t="s">
        <v>88</v>
      </c>
    </row>
    <row r="241" spans="2:65" s="10" customFormat="1" ht="13.5">
      <c r="B241" s="180"/>
      <c r="D241" s="176" t="s">
        <v>134</v>
      </c>
      <c r="E241" s="181" t="s">
        <v>5</v>
      </c>
      <c r="F241" s="182" t="s">
        <v>401</v>
      </c>
      <c r="H241" s="183">
        <v>0.50700000000000001</v>
      </c>
      <c r="I241" s="184"/>
      <c r="L241" s="180"/>
      <c r="M241" s="185"/>
      <c r="N241" s="186"/>
      <c r="O241" s="186"/>
      <c r="P241" s="186"/>
      <c r="Q241" s="186"/>
      <c r="R241" s="186"/>
      <c r="S241" s="186"/>
      <c r="T241" s="187"/>
      <c r="AT241" s="181" t="s">
        <v>134</v>
      </c>
      <c r="AU241" s="181" t="s">
        <v>88</v>
      </c>
      <c r="AV241" s="10" t="s">
        <v>88</v>
      </c>
      <c r="AW241" s="10" t="s">
        <v>135</v>
      </c>
      <c r="AX241" s="10" t="s">
        <v>79</v>
      </c>
      <c r="AY241" s="181" t="s">
        <v>126</v>
      </c>
    </row>
    <row r="242" spans="2:65" s="11" customFormat="1" ht="13.5">
      <c r="B242" s="188"/>
      <c r="D242" s="176" t="s">
        <v>134</v>
      </c>
      <c r="E242" s="189" t="s">
        <v>5</v>
      </c>
      <c r="F242" s="190" t="s">
        <v>136</v>
      </c>
      <c r="H242" s="191">
        <v>0.50700000000000001</v>
      </c>
      <c r="I242" s="192"/>
      <c r="L242" s="188"/>
      <c r="M242" s="193"/>
      <c r="N242" s="194"/>
      <c r="O242" s="194"/>
      <c r="P242" s="194"/>
      <c r="Q242" s="194"/>
      <c r="R242" s="194"/>
      <c r="S242" s="194"/>
      <c r="T242" s="195"/>
      <c r="AT242" s="189" t="s">
        <v>134</v>
      </c>
      <c r="AU242" s="189" t="s">
        <v>88</v>
      </c>
      <c r="AV242" s="11" t="s">
        <v>125</v>
      </c>
      <c r="AW242" s="11" t="s">
        <v>135</v>
      </c>
      <c r="AX242" s="11" t="s">
        <v>26</v>
      </c>
      <c r="AY242" s="189" t="s">
        <v>126</v>
      </c>
    </row>
    <row r="243" spans="2:65" s="1" customFormat="1" ht="16.5" customHeight="1">
      <c r="B243" s="163"/>
      <c r="C243" s="164" t="s">
        <v>402</v>
      </c>
      <c r="D243" s="164" t="s">
        <v>127</v>
      </c>
      <c r="E243" s="165" t="s">
        <v>403</v>
      </c>
      <c r="F243" s="166" t="s">
        <v>404</v>
      </c>
      <c r="G243" s="167" t="s">
        <v>226</v>
      </c>
      <c r="H243" s="168">
        <v>1.014</v>
      </c>
      <c r="I243" s="169"/>
      <c r="J243" s="170">
        <f>ROUND(I243*H243,2)</f>
        <v>0</v>
      </c>
      <c r="K243" s="166" t="s">
        <v>195</v>
      </c>
      <c r="L243" s="40"/>
      <c r="M243" s="171" t="s">
        <v>5</v>
      </c>
      <c r="N243" s="172" t="s">
        <v>50</v>
      </c>
      <c r="O243" s="41"/>
      <c r="P243" s="173">
        <f>O243*H243</f>
        <v>0</v>
      </c>
      <c r="Q243" s="173">
        <v>0</v>
      </c>
      <c r="R243" s="173">
        <f>Q243*H243</f>
        <v>0</v>
      </c>
      <c r="S243" s="173">
        <v>0</v>
      </c>
      <c r="T243" s="174">
        <f>S243*H243</f>
        <v>0</v>
      </c>
      <c r="AR243" s="23" t="s">
        <v>125</v>
      </c>
      <c r="AT243" s="23" t="s">
        <v>127</v>
      </c>
      <c r="AU243" s="23" t="s">
        <v>88</v>
      </c>
      <c r="AY243" s="23" t="s">
        <v>126</v>
      </c>
      <c r="BE243" s="175">
        <f>IF(N243="základní",J243,0)</f>
        <v>0</v>
      </c>
      <c r="BF243" s="175">
        <f>IF(N243="snížená",J243,0)</f>
        <v>0</v>
      </c>
      <c r="BG243" s="175">
        <f>IF(N243="zákl. přenesená",J243,0)</f>
        <v>0</v>
      </c>
      <c r="BH243" s="175">
        <f>IF(N243="sníž. přenesená",J243,0)</f>
        <v>0</v>
      </c>
      <c r="BI243" s="175">
        <f>IF(N243="nulová",J243,0)</f>
        <v>0</v>
      </c>
      <c r="BJ243" s="23" t="s">
        <v>26</v>
      </c>
      <c r="BK243" s="175">
        <f>ROUND(I243*H243,2)</f>
        <v>0</v>
      </c>
      <c r="BL243" s="23" t="s">
        <v>125</v>
      </c>
      <c r="BM243" s="23" t="s">
        <v>405</v>
      </c>
    </row>
    <row r="244" spans="2:65" s="1" customFormat="1" ht="13.5">
      <c r="B244" s="40"/>
      <c r="D244" s="176" t="s">
        <v>132</v>
      </c>
      <c r="F244" s="177" t="s">
        <v>406</v>
      </c>
      <c r="I244" s="178"/>
      <c r="L244" s="40"/>
      <c r="M244" s="179"/>
      <c r="N244" s="41"/>
      <c r="O244" s="41"/>
      <c r="P244" s="41"/>
      <c r="Q244" s="41"/>
      <c r="R244" s="41"/>
      <c r="S244" s="41"/>
      <c r="T244" s="69"/>
      <c r="AT244" s="23" t="s">
        <v>132</v>
      </c>
      <c r="AU244" s="23" t="s">
        <v>88</v>
      </c>
    </row>
    <row r="245" spans="2:65" s="10" customFormat="1" ht="13.5">
      <c r="B245" s="180"/>
      <c r="D245" s="176" t="s">
        <v>134</v>
      </c>
      <c r="E245" s="181" t="s">
        <v>5</v>
      </c>
      <c r="F245" s="182" t="s">
        <v>407</v>
      </c>
      <c r="H245" s="183">
        <v>1.014</v>
      </c>
      <c r="I245" s="184"/>
      <c r="L245" s="180"/>
      <c r="M245" s="185"/>
      <c r="N245" s="186"/>
      <c r="O245" s="186"/>
      <c r="P245" s="186"/>
      <c r="Q245" s="186"/>
      <c r="R245" s="186"/>
      <c r="S245" s="186"/>
      <c r="T245" s="187"/>
      <c r="AT245" s="181" t="s">
        <v>134</v>
      </c>
      <c r="AU245" s="181" t="s">
        <v>88</v>
      </c>
      <c r="AV245" s="10" t="s">
        <v>88</v>
      </c>
      <c r="AW245" s="10" t="s">
        <v>135</v>
      </c>
      <c r="AX245" s="10" t="s">
        <v>79</v>
      </c>
      <c r="AY245" s="181" t="s">
        <v>126</v>
      </c>
    </row>
    <row r="246" spans="2:65" s="11" customFormat="1" ht="13.5">
      <c r="B246" s="188"/>
      <c r="D246" s="176" t="s">
        <v>134</v>
      </c>
      <c r="E246" s="189" t="s">
        <v>5</v>
      </c>
      <c r="F246" s="190" t="s">
        <v>136</v>
      </c>
      <c r="H246" s="191">
        <v>1.014</v>
      </c>
      <c r="I246" s="192"/>
      <c r="L246" s="188"/>
      <c r="M246" s="193"/>
      <c r="N246" s="194"/>
      <c r="O246" s="194"/>
      <c r="P246" s="194"/>
      <c r="Q246" s="194"/>
      <c r="R246" s="194"/>
      <c r="S246" s="194"/>
      <c r="T246" s="195"/>
      <c r="AT246" s="189" t="s">
        <v>134</v>
      </c>
      <c r="AU246" s="189" t="s">
        <v>88</v>
      </c>
      <c r="AV246" s="11" t="s">
        <v>125</v>
      </c>
      <c r="AW246" s="11" t="s">
        <v>135</v>
      </c>
      <c r="AX246" s="11" t="s">
        <v>26</v>
      </c>
      <c r="AY246" s="189" t="s">
        <v>126</v>
      </c>
    </row>
    <row r="247" spans="2:65" s="9" customFormat="1" ht="29.85" customHeight="1">
      <c r="B247" s="152"/>
      <c r="D247" s="153" t="s">
        <v>78</v>
      </c>
      <c r="E247" s="206" t="s">
        <v>88</v>
      </c>
      <c r="F247" s="206" t="s">
        <v>408</v>
      </c>
      <c r="I247" s="155"/>
      <c r="J247" s="207">
        <f>BK247</f>
        <v>0</v>
      </c>
      <c r="L247" s="152"/>
      <c r="M247" s="157"/>
      <c r="N247" s="158"/>
      <c r="O247" s="158"/>
      <c r="P247" s="159">
        <f>SUM(P248:P251)</f>
        <v>0</v>
      </c>
      <c r="Q247" s="158"/>
      <c r="R247" s="159">
        <f>SUM(R248:R251)</f>
        <v>0.53658949590000005</v>
      </c>
      <c r="S247" s="158"/>
      <c r="T247" s="160">
        <f>SUM(T248:T251)</f>
        <v>0</v>
      </c>
      <c r="AR247" s="153" t="s">
        <v>26</v>
      </c>
      <c r="AT247" s="161" t="s">
        <v>78</v>
      </c>
      <c r="AU247" s="161" t="s">
        <v>26</v>
      </c>
      <c r="AY247" s="153" t="s">
        <v>126</v>
      </c>
      <c r="BK247" s="162">
        <f>SUM(BK248:BK251)</f>
        <v>0</v>
      </c>
    </row>
    <row r="248" spans="2:65" s="1" customFormat="1" ht="16.5" customHeight="1">
      <c r="B248" s="163"/>
      <c r="C248" s="164" t="s">
        <v>409</v>
      </c>
      <c r="D248" s="164" t="s">
        <v>127</v>
      </c>
      <c r="E248" s="165" t="s">
        <v>410</v>
      </c>
      <c r="F248" s="166" t="s">
        <v>411</v>
      </c>
      <c r="G248" s="167" t="s">
        <v>226</v>
      </c>
      <c r="H248" s="168">
        <v>0.22500000000000001</v>
      </c>
      <c r="I248" s="169"/>
      <c r="J248" s="170">
        <f>ROUND(I248*H248,2)</f>
        <v>0</v>
      </c>
      <c r="K248" s="166" t="s">
        <v>195</v>
      </c>
      <c r="L248" s="40"/>
      <c r="M248" s="171" t="s">
        <v>5</v>
      </c>
      <c r="N248" s="172" t="s">
        <v>50</v>
      </c>
      <c r="O248" s="41"/>
      <c r="P248" s="173">
        <f>O248*H248</f>
        <v>0</v>
      </c>
      <c r="Q248" s="173">
        <v>2.3848422039999999</v>
      </c>
      <c r="R248" s="173">
        <f>Q248*H248</f>
        <v>0.53658949590000005</v>
      </c>
      <c r="S248" s="173">
        <v>0</v>
      </c>
      <c r="T248" s="174">
        <f>S248*H248</f>
        <v>0</v>
      </c>
      <c r="AR248" s="23" t="s">
        <v>125</v>
      </c>
      <c r="AT248" s="23" t="s">
        <v>127</v>
      </c>
      <c r="AU248" s="23" t="s">
        <v>88</v>
      </c>
      <c r="AY248" s="23" t="s">
        <v>126</v>
      </c>
      <c r="BE248" s="175">
        <f>IF(N248="základní",J248,0)</f>
        <v>0</v>
      </c>
      <c r="BF248" s="175">
        <f>IF(N248="snížená",J248,0)</f>
        <v>0</v>
      </c>
      <c r="BG248" s="175">
        <f>IF(N248="zákl. přenesená",J248,0)</f>
        <v>0</v>
      </c>
      <c r="BH248" s="175">
        <f>IF(N248="sníž. přenesená",J248,0)</f>
        <v>0</v>
      </c>
      <c r="BI248" s="175">
        <f>IF(N248="nulová",J248,0)</f>
        <v>0</v>
      </c>
      <c r="BJ248" s="23" t="s">
        <v>26</v>
      </c>
      <c r="BK248" s="175">
        <f>ROUND(I248*H248,2)</f>
        <v>0</v>
      </c>
      <c r="BL248" s="23" t="s">
        <v>125</v>
      </c>
      <c r="BM248" s="23" t="s">
        <v>412</v>
      </c>
    </row>
    <row r="249" spans="2:65" s="1" customFormat="1" ht="13.5">
      <c r="B249" s="40"/>
      <c r="D249" s="176" t="s">
        <v>132</v>
      </c>
      <c r="F249" s="177" t="s">
        <v>413</v>
      </c>
      <c r="I249" s="178"/>
      <c r="L249" s="40"/>
      <c r="M249" s="179"/>
      <c r="N249" s="41"/>
      <c r="O249" s="41"/>
      <c r="P249" s="41"/>
      <c r="Q249" s="41"/>
      <c r="R249" s="41"/>
      <c r="S249" s="41"/>
      <c r="T249" s="69"/>
      <c r="AT249" s="23" t="s">
        <v>132</v>
      </c>
      <c r="AU249" s="23" t="s">
        <v>88</v>
      </c>
    </row>
    <row r="250" spans="2:65" s="10" customFormat="1" ht="13.5">
      <c r="B250" s="180"/>
      <c r="D250" s="176" t="s">
        <v>134</v>
      </c>
      <c r="E250" s="181" t="s">
        <v>5</v>
      </c>
      <c r="F250" s="182" t="s">
        <v>414</v>
      </c>
      <c r="H250" s="183">
        <v>0.22500000000000001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134</v>
      </c>
      <c r="AU250" s="181" t="s">
        <v>88</v>
      </c>
      <c r="AV250" s="10" t="s">
        <v>88</v>
      </c>
      <c r="AW250" s="10" t="s">
        <v>135</v>
      </c>
      <c r="AX250" s="10" t="s">
        <v>79</v>
      </c>
      <c r="AY250" s="181" t="s">
        <v>126</v>
      </c>
    </row>
    <row r="251" spans="2:65" s="11" customFormat="1" ht="13.5">
      <c r="B251" s="188"/>
      <c r="D251" s="176" t="s">
        <v>134</v>
      </c>
      <c r="E251" s="189" t="s">
        <v>5</v>
      </c>
      <c r="F251" s="190" t="s">
        <v>136</v>
      </c>
      <c r="H251" s="191">
        <v>0.22500000000000001</v>
      </c>
      <c r="I251" s="192"/>
      <c r="L251" s="188"/>
      <c r="M251" s="193"/>
      <c r="N251" s="194"/>
      <c r="O251" s="194"/>
      <c r="P251" s="194"/>
      <c r="Q251" s="194"/>
      <c r="R251" s="194"/>
      <c r="S251" s="194"/>
      <c r="T251" s="195"/>
      <c r="AT251" s="189" t="s">
        <v>134</v>
      </c>
      <c r="AU251" s="189" t="s">
        <v>88</v>
      </c>
      <c r="AV251" s="11" t="s">
        <v>125</v>
      </c>
      <c r="AW251" s="11" t="s">
        <v>135</v>
      </c>
      <c r="AX251" s="11" t="s">
        <v>26</v>
      </c>
      <c r="AY251" s="189" t="s">
        <v>126</v>
      </c>
    </row>
    <row r="252" spans="2:65" s="9" customFormat="1" ht="29.85" customHeight="1">
      <c r="B252" s="152"/>
      <c r="D252" s="153" t="s">
        <v>78</v>
      </c>
      <c r="E252" s="206" t="s">
        <v>125</v>
      </c>
      <c r="F252" s="206" t="s">
        <v>415</v>
      </c>
      <c r="I252" s="155"/>
      <c r="J252" s="207">
        <f>BK252</f>
        <v>0</v>
      </c>
      <c r="L252" s="152"/>
      <c r="M252" s="157"/>
      <c r="N252" s="158"/>
      <c r="O252" s="158"/>
      <c r="P252" s="159">
        <f>SUM(P253:P256)</f>
        <v>0</v>
      </c>
      <c r="Q252" s="158"/>
      <c r="R252" s="159">
        <f>SUM(R253:R256)</f>
        <v>0.62395410000000007</v>
      </c>
      <c r="S252" s="158"/>
      <c r="T252" s="160">
        <f>SUM(T253:T256)</f>
        <v>0</v>
      </c>
      <c r="AR252" s="153" t="s">
        <v>26</v>
      </c>
      <c r="AT252" s="161" t="s">
        <v>78</v>
      </c>
      <c r="AU252" s="161" t="s">
        <v>26</v>
      </c>
      <c r="AY252" s="153" t="s">
        <v>126</v>
      </c>
      <c r="BK252" s="162">
        <f>SUM(BK253:BK256)</f>
        <v>0</v>
      </c>
    </row>
    <row r="253" spans="2:65" s="1" customFormat="1" ht="16.5" customHeight="1">
      <c r="B253" s="163"/>
      <c r="C253" s="164" t="s">
        <v>416</v>
      </c>
      <c r="D253" s="164" t="s">
        <v>127</v>
      </c>
      <c r="E253" s="165" t="s">
        <v>417</v>
      </c>
      <c r="F253" s="166" t="s">
        <v>418</v>
      </c>
      <c r="G253" s="167" t="s">
        <v>226</v>
      </c>
      <c r="H253" s="168">
        <v>0.33</v>
      </c>
      <c r="I253" s="169"/>
      <c r="J253" s="170">
        <f>ROUND(I253*H253,2)</f>
        <v>0</v>
      </c>
      <c r="K253" s="166" t="s">
        <v>195</v>
      </c>
      <c r="L253" s="40"/>
      <c r="M253" s="171" t="s">
        <v>5</v>
      </c>
      <c r="N253" s="172" t="s">
        <v>50</v>
      </c>
      <c r="O253" s="41"/>
      <c r="P253" s="173">
        <f>O253*H253</f>
        <v>0</v>
      </c>
      <c r="Q253" s="173">
        <v>1.8907700000000001</v>
      </c>
      <c r="R253" s="173">
        <f>Q253*H253</f>
        <v>0.62395410000000007</v>
      </c>
      <c r="S253" s="173">
        <v>0</v>
      </c>
      <c r="T253" s="174">
        <f>S253*H253</f>
        <v>0</v>
      </c>
      <c r="AR253" s="23" t="s">
        <v>125</v>
      </c>
      <c r="AT253" s="23" t="s">
        <v>127</v>
      </c>
      <c r="AU253" s="23" t="s">
        <v>88</v>
      </c>
      <c r="AY253" s="23" t="s">
        <v>126</v>
      </c>
      <c r="BE253" s="175">
        <f>IF(N253="základní",J253,0)</f>
        <v>0</v>
      </c>
      <c r="BF253" s="175">
        <f>IF(N253="snížená",J253,0)</f>
        <v>0</v>
      </c>
      <c r="BG253" s="175">
        <f>IF(N253="zákl. přenesená",J253,0)</f>
        <v>0</v>
      </c>
      <c r="BH253" s="175">
        <f>IF(N253="sníž. přenesená",J253,0)</f>
        <v>0</v>
      </c>
      <c r="BI253" s="175">
        <f>IF(N253="nulová",J253,0)</f>
        <v>0</v>
      </c>
      <c r="BJ253" s="23" t="s">
        <v>26</v>
      </c>
      <c r="BK253" s="175">
        <f>ROUND(I253*H253,2)</f>
        <v>0</v>
      </c>
      <c r="BL253" s="23" t="s">
        <v>125</v>
      </c>
      <c r="BM253" s="23" t="s">
        <v>419</v>
      </c>
    </row>
    <row r="254" spans="2:65" s="1" customFormat="1" ht="27">
      <c r="B254" s="40"/>
      <c r="D254" s="176" t="s">
        <v>132</v>
      </c>
      <c r="F254" s="177" t="s">
        <v>420</v>
      </c>
      <c r="I254" s="178"/>
      <c r="L254" s="40"/>
      <c r="M254" s="179"/>
      <c r="N254" s="41"/>
      <c r="O254" s="41"/>
      <c r="P254" s="41"/>
      <c r="Q254" s="41"/>
      <c r="R254" s="41"/>
      <c r="S254" s="41"/>
      <c r="T254" s="69"/>
      <c r="AT254" s="23" t="s">
        <v>132</v>
      </c>
      <c r="AU254" s="23" t="s">
        <v>88</v>
      </c>
    </row>
    <row r="255" spans="2:65" s="10" customFormat="1" ht="13.5">
      <c r="B255" s="180"/>
      <c r="D255" s="176" t="s">
        <v>134</v>
      </c>
      <c r="E255" s="181" t="s">
        <v>5</v>
      </c>
      <c r="F255" s="182" t="s">
        <v>421</v>
      </c>
      <c r="H255" s="183">
        <v>0.33</v>
      </c>
      <c r="I255" s="184"/>
      <c r="L255" s="180"/>
      <c r="M255" s="185"/>
      <c r="N255" s="186"/>
      <c r="O255" s="186"/>
      <c r="P255" s="186"/>
      <c r="Q255" s="186"/>
      <c r="R255" s="186"/>
      <c r="S255" s="186"/>
      <c r="T255" s="187"/>
      <c r="AT255" s="181" t="s">
        <v>134</v>
      </c>
      <c r="AU255" s="181" t="s">
        <v>88</v>
      </c>
      <c r="AV255" s="10" t="s">
        <v>88</v>
      </c>
      <c r="AW255" s="10" t="s">
        <v>135</v>
      </c>
      <c r="AX255" s="10" t="s">
        <v>79</v>
      </c>
      <c r="AY255" s="181" t="s">
        <v>126</v>
      </c>
    </row>
    <row r="256" spans="2:65" s="11" customFormat="1" ht="13.5">
      <c r="B256" s="188"/>
      <c r="D256" s="176" t="s">
        <v>134</v>
      </c>
      <c r="E256" s="189" t="s">
        <v>5</v>
      </c>
      <c r="F256" s="190" t="s">
        <v>136</v>
      </c>
      <c r="H256" s="191">
        <v>0.33</v>
      </c>
      <c r="I256" s="192"/>
      <c r="L256" s="188"/>
      <c r="M256" s="193"/>
      <c r="N256" s="194"/>
      <c r="O256" s="194"/>
      <c r="P256" s="194"/>
      <c r="Q256" s="194"/>
      <c r="R256" s="194"/>
      <c r="S256" s="194"/>
      <c r="T256" s="195"/>
      <c r="AT256" s="189" t="s">
        <v>134</v>
      </c>
      <c r="AU256" s="189" t="s">
        <v>88</v>
      </c>
      <c r="AV256" s="11" t="s">
        <v>125</v>
      </c>
      <c r="AW256" s="11" t="s">
        <v>135</v>
      </c>
      <c r="AX256" s="11" t="s">
        <v>26</v>
      </c>
      <c r="AY256" s="189" t="s">
        <v>126</v>
      </c>
    </row>
    <row r="257" spans="2:65" s="9" customFormat="1" ht="29.85" customHeight="1">
      <c r="B257" s="152"/>
      <c r="D257" s="153" t="s">
        <v>78</v>
      </c>
      <c r="E257" s="206" t="s">
        <v>152</v>
      </c>
      <c r="F257" s="206" t="s">
        <v>422</v>
      </c>
      <c r="I257" s="155"/>
      <c r="J257" s="207">
        <f>BK257</f>
        <v>0</v>
      </c>
      <c r="L257" s="152"/>
      <c r="M257" s="157"/>
      <c r="N257" s="158"/>
      <c r="O257" s="158"/>
      <c r="P257" s="159">
        <f>SUM(P258:P313)</f>
        <v>0</v>
      </c>
      <c r="Q257" s="158"/>
      <c r="R257" s="159">
        <f>SUM(R258:R313)</f>
        <v>8.1468120000000006</v>
      </c>
      <c r="S257" s="158"/>
      <c r="T257" s="160">
        <f>SUM(T258:T313)</f>
        <v>0</v>
      </c>
      <c r="AR257" s="153" t="s">
        <v>26</v>
      </c>
      <c r="AT257" s="161" t="s">
        <v>78</v>
      </c>
      <c r="AU257" s="161" t="s">
        <v>26</v>
      </c>
      <c r="AY257" s="153" t="s">
        <v>126</v>
      </c>
      <c r="BK257" s="162">
        <f>SUM(BK258:BK313)</f>
        <v>0</v>
      </c>
    </row>
    <row r="258" spans="2:65" s="1" customFormat="1" ht="16.5" customHeight="1">
      <c r="B258" s="163"/>
      <c r="C258" s="164" t="s">
        <v>423</v>
      </c>
      <c r="D258" s="164" t="s">
        <v>127</v>
      </c>
      <c r="E258" s="165" t="s">
        <v>424</v>
      </c>
      <c r="F258" s="166" t="s">
        <v>425</v>
      </c>
      <c r="G258" s="167" t="s">
        <v>189</v>
      </c>
      <c r="H258" s="168">
        <v>40.692</v>
      </c>
      <c r="I258" s="169"/>
      <c r="J258" s="170">
        <f>ROUND(I258*H258,2)</f>
        <v>0</v>
      </c>
      <c r="K258" s="166" t="s">
        <v>195</v>
      </c>
      <c r="L258" s="40"/>
      <c r="M258" s="171" t="s">
        <v>5</v>
      </c>
      <c r="N258" s="172" t="s">
        <v>50</v>
      </c>
      <c r="O258" s="41"/>
      <c r="P258" s="173">
        <f>O258*H258</f>
        <v>0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AR258" s="23" t="s">
        <v>125</v>
      </c>
      <c r="AT258" s="23" t="s">
        <v>127</v>
      </c>
      <c r="AU258" s="23" t="s">
        <v>88</v>
      </c>
      <c r="AY258" s="23" t="s">
        <v>126</v>
      </c>
      <c r="BE258" s="175">
        <f>IF(N258="základní",J258,0)</f>
        <v>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23" t="s">
        <v>26</v>
      </c>
      <c r="BK258" s="175">
        <f>ROUND(I258*H258,2)</f>
        <v>0</v>
      </c>
      <c r="BL258" s="23" t="s">
        <v>125</v>
      </c>
      <c r="BM258" s="23" t="s">
        <v>426</v>
      </c>
    </row>
    <row r="259" spans="2:65" s="1" customFormat="1" ht="13.5">
      <c r="B259" s="40"/>
      <c r="D259" s="176" t="s">
        <v>132</v>
      </c>
      <c r="F259" s="177" t="s">
        <v>427</v>
      </c>
      <c r="I259" s="178"/>
      <c r="L259" s="40"/>
      <c r="M259" s="179"/>
      <c r="N259" s="41"/>
      <c r="O259" s="41"/>
      <c r="P259" s="41"/>
      <c r="Q259" s="41"/>
      <c r="R259" s="41"/>
      <c r="S259" s="41"/>
      <c r="T259" s="69"/>
      <c r="AT259" s="23" t="s">
        <v>132</v>
      </c>
      <c r="AU259" s="23" t="s">
        <v>88</v>
      </c>
    </row>
    <row r="260" spans="2:65" s="10" customFormat="1" ht="13.5">
      <c r="B260" s="180"/>
      <c r="D260" s="176" t="s">
        <v>134</v>
      </c>
      <c r="E260" s="181" t="s">
        <v>5</v>
      </c>
      <c r="F260" s="182" t="s">
        <v>428</v>
      </c>
      <c r="H260" s="183">
        <v>40.692</v>
      </c>
      <c r="I260" s="184"/>
      <c r="L260" s="180"/>
      <c r="M260" s="185"/>
      <c r="N260" s="186"/>
      <c r="O260" s="186"/>
      <c r="P260" s="186"/>
      <c r="Q260" s="186"/>
      <c r="R260" s="186"/>
      <c r="S260" s="186"/>
      <c r="T260" s="187"/>
      <c r="AT260" s="181" t="s">
        <v>134</v>
      </c>
      <c r="AU260" s="181" t="s">
        <v>88</v>
      </c>
      <c r="AV260" s="10" t="s">
        <v>88</v>
      </c>
      <c r="AW260" s="10" t="s">
        <v>135</v>
      </c>
      <c r="AX260" s="10" t="s">
        <v>79</v>
      </c>
      <c r="AY260" s="181" t="s">
        <v>126</v>
      </c>
    </row>
    <row r="261" spans="2:65" s="11" customFormat="1" ht="13.5">
      <c r="B261" s="188"/>
      <c r="D261" s="176" t="s">
        <v>134</v>
      </c>
      <c r="E261" s="189" t="s">
        <v>5</v>
      </c>
      <c r="F261" s="190" t="s">
        <v>136</v>
      </c>
      <c r="H261" s="191">
        <v>40.692</v>
      </c>
      <c r="I261" s="192"/>
      <c r="L261" s="188"/>
      <c r="M261" s="193"/>
      <c r="N261" s="194"/>
      <c r="O261" s="194"/>
      <c r="P261" s="194"/>
      <c r="Q261" s="194"/>
      <c r="R261" s="194"/>
      <c r="S261" s="194"/>
      <c r="T261" s="195"/>
      <c r="AT261" s="189" t="s">
        <v>134</v>
      </c>
      <c r="AU261" s="189" t="s">
        <v>88</v>
      </c>
      <c r="AV261" s="11" t="s">
        <v>125</v>
      </c>
      <c r="AW261" s="11" t="s">
        <v>135</v>
      </c>
      <c r="AX261" s="11" t="s">
        <v>26</v>
      </c>
      <c r="AY261" s="189" t="s">
        <v>126</v>
      </c>
    </row>
    <row r="262" spans="2:65" s="1" customFormat="1" ht="16.5" customHeight="1">
      <c r="B262" s="163"/>
      <c r="C262" s="164" t="s">
        <v>429</v>
      </c>
      <c r="D262" s="164" t="s">
        <v>127</v>
      </c>
      <c r="E262" s="165" t="s">
        <v>430</v>
      </c>
      <c r="F262" s="166" t="s">
        <v>431</v>
      </c>
      <c r="G262" s="167" t="s">
        <v>189</v>
      </c>
      <c r="H262" s="168">
        <v>59.183999999999997</v>
      </c>
      <c r="I262" s="169"/>
      <c r="J262" s="170">
        <f>ROUND(I262*H262,2)</f>
        <v>0</v>
      </c>
      <c r="K262" s="166" t="s">
        <v>195</v>
      </c>
      <c r="L262" s="40"/>
      <c r="M262" s="171" t="s">
        <v>5</v>
      </c>
      <c r="N262" s="172" t="s">
        <v>50</v>
      </c>
      <c r="O262" s="41"/>
      <c r="P262" s="173">
        <f>O262*H262</f>
        <v>0</v>
      </c>
      <c r="Q262" s="173">
        <v>0</v>
      </c>
      <c r="R262" s="173">
        <f>Q262*H262</f>
        <v>0</v>
      </c>
      <c r="S262" s="173">
        <v>0</v>
      </c>
      <c r="T262" s="174">
        <f>S262*H262</f>
        <v>0</v>
      </c>
      <c r="AR262" s="23" t="s">
        <v>125</v>
      </c>
      <c r="AT262" s="23" t="s">
        <v>127</v>
      </c>
      <c r="AU262" s="23" t="s">
        <v>88</v>
      </c>
      <c r="AY262" s="23" t="s">
        <v>126</v>
      </c>
      <c r="BE262" s="175">
        <f>IF(N262="základní",J262,0)</f>
        <v>0</v>
      </c>
      <c r="BF262" s="175">
        <f>IF(N262="snížená",J262,0)</f>
        <v>0</v>
      </c>
      <c r="BG262" s="175">
        <f>IF(N262="zákl. přenesená",J262,0)</f>
        <v>0</v>
      </c>
      <c r="BH262" s="175">
        <f>IF(N262="sníž. přenesená",J262,0)</f>
        <v>0</v>
      </c>
      <c r="BI262" s="175">
        <f>IF(N262="nulová",J262,0)</f>
        <v>0</v>
      </c>
      <c r="BJ262" s="23" t="s">
        <v>26</v>
      </c>
      <c r="BK262" s="175">
        <f>ROUND(I262*H262,2)</f>
        <v>0</v>
      </c>
      <c r="BL262" s="23" t="s">
        <v>125</v>
      </c>
      <c r="BM262" s="23" t="s">
        <v>432</v>
      </c>
    </row>
    <row r="263" spans="2:65" s="1" customFormat="1" ht="13.5">
      <c r="B263" s="40"/>
      <c r="D263" s="176" t="s">
        <v>132</v>
      </c>
      <c r="F263" s="177" t="s">
        <v>433</v>
      </c>
      <c r="I263" s="178"/>
      <c r="L263" s="40"/>
      <c r="M263" s="179"/>
      <c r="N263" s="41"/>
      <c r="O263" s="41"/>
      <c r="P263" s="41"/>
      <c r="Q263" s="41"/>
      <c r="R263" s="41"/>
      <c r="S263" s="41"/>
      <c r="T263" s="69"/>
      <c r="AT263" s="23" t="s">
        <v>132</v>
      </c>
      <c r="AU263" s="23" t="s">
        <v>88</v>
      </c>
    </row>
    <row r="264" spans="2:65" s="13" customFormat="1" ht="13.5">
      <c r="B264" s="208"/>
      <c r="D264" s="176" t="s">
        <v>134</v>
      </c>
      <c r="E264" s="209" t="s">
        <v>5</v>
      </c>
      <c r="F264" s="210" t="s">
        <v>434</v>
      </c>
      <c r="H264" s="209" t="s">
        <v>5</v>
      </c>
      <c r="I264" s="211"/>
      <c r="L264" s="208"/>
      <c r="M264" s="212"/>
      <c r="N264" s="213"/>
      <c r="O264" s="213"/>
      <c r="P264" s="213"/>
      <c r="Q264" s="213"/>
      <c r="R264" s="213"/>
      <c r="S264" s="213"/>
      <c r="T264" s="214"/>
      <c r="AT264" s="209" t="s">
        <v>134</v>
      </c>
      <c r="AU264" s="209" t="s">
        <v>88</v>
      </c>
      <c r="AV264" s="13" t="s">
        <v>26</v>
      </c>
      <c r="AW264" s="13" t="s">
        <v>135</v>
      </c>
      <c r="AX264" s="13" t="s">
        <v>79</v>
      </c>
      <c r="AY264" s="209" t="s">
        <v>126</v>
      </c>
    </row>
    <row r="265" spans="2:65" s="10" customFormat="1" ht="13.5">
      <c r="B265" s="180"/>
      <c r="D265" s="176" t="s">
        <v>134</v>
      </c>
      <c r="E265" s="181" t="s">
        <v>5</v>
      </c>
      <c r="F265" s="182" t="s">
        <v>435</v>
      </c>
      <c r="H265" s="183">
        <v>59.183999999999997</v>
      </c>
      <c r="I265" s="184"/>
      <c r="L265" s="180"/>
      <c r="M265" s="185"/>
      <c r="N265" s="186"/>
      <c r="O265" s="186"/>
      <c r="P265" s="186"/>
      <c r="Q265" s="186"/>
      <c r="R265" s="186"/>
      <c r="S265" s="186"/>
      <c r="T265" s="187"/>
      <c r="AT265" s="181" t="s">
        <v>134</v>
      </c>
      <c r="AU265" s="181" t="s">
        <v>88</v>
      </c>
      <c r="AV265" s="10" t="s">
        <v>88</v>
      </c>
      <c r="AW265" s="10" t="s">
        <v>135</v>
      </c>
      <c r="AX265" s="10" t="s">
        <v>79</v>
      </c>
      <c r="AY265" s="181" t="s">
        <v>126</v>
      </c>
    </row>
    <row r="266" spans="2:65" s="11" customFormat="1" ht="13.5">
      <c r="B266" s="188"/>
      <c r="D266" s="176" t="s">
        <v>134</v>
      </c>
      <c r="E266" s="189" t="s">
        <v>5</v>
      </c>
      <c r="F266" s="190" t="s">
        <v>136</v>
      </c>
      <c r="H266" s="191">
        <v>59.183999999999997</v>
      </c>
      <c r="I266" s="192"/>
      <c r="L266" s="188"/>
      <c r="M266" s="193"/>
      <c r="N266" s="194"/>
      <c r="O266" s="194"/>
      <c r="P266" s="194"/>
      <c r="Q266" s="194"/>
      <c r="R266" s="194"/>
      <c r="S266" s="194"/>
      <c r="T266" s="195"/>
      <c r="AT266" s="189" t="s">
        <v>134</v>
      </c>
      <c r="AU266" s="189" t="s">
        <v>88</v>
      </c>
      <c r="AV266" s="11" t="s">
        <v>125</v>
      </c>
      <c r="AW266" s="11" t="s">
        <v>135</v>
      </c>
      <c r="AX266" s="11" t="s">
        <v>26</v>
      </c>
      <c r="AY266" s="189" t="s">
        <v>126</v>
      </c>
    </row>
    <row r="267" spans="2:65" s="1" customFormat="1" ht="16.5" customHeight="1">
      <c r="B267" s="163"/>
      <c r="C267" s="164" t="s">
        <v>436</v>
      </c>
      <c r="D267" s="164" t="s">
        <v>127</v>
      </c>
      <c r="E267" s="165" t="s">
        <v>437</v>
      </c>
      <c r="F267" s="166" t="s">
        <v>438</v>
      </c>
      <c r="G267" s="167" t="s">
        <v>189</v>
      </c>
      <c r="H267" s="168">
        <v>29.591999999999999</v>
      </c>
      <c r="I267" s="169"/>
      <c r="J267" s="170">
        <f>ROUND(I267*H267,2)</f>
        <v>0</v>
      </c>
      <c r="K267" s="166" t="s">
        <v>195</v>
      </c>
      <c r="L267" s="40"/>
      <c r="M267" s="171" t="s">
        <v>5</v>
      </c>
      <c r="N267" s="172" t="s">
        <v>50</v>
      </c>
      <c r="O267" s="41"/>
      <c r="P267" s="173">
        <f>O267*H267</f>
        <v>0</v>
      </c>
      <c r="Q267" s="173">
        <v>0</v>
      </c>
      <c r="R267" s="173">
        <f>Q267*H267</f>
        <v>0</v>
      </c>
      <c r="S267" s="173">
        <v>0</v>
      </c>
      <c r="T267" s="174">
        <f>S267*H267</f>
        <v>0</v>
      </c>
      <c r="AR267" s="23" t="s">
        <v>125</v>
      </c>
      <c r="AT267" s="23" t="s">
        <v>127</v>
      </c>
      <c r="AU267" s="23" t="s">
        <v>88</v>
      </c>
      <c r="AY267" s="23" t="s">
        <v>126</v>
      </c>
      <c r="BE267" s="175">
        <f>IF(N267="základní",J267,0)</f>
        <v>0</v>
      </c>
      <c r="BF267" s="175">
        <f>IF(N267="snížená",J267,0)</f>
        <v>0</v>
      </c>
      <c r="BG267" s="175">
        <f>IF(N267="zákl. přenesená",J267,0)</f>
        <v>0</v>
      </c>
      <c r="BH267" s="175">
        <f>IF(N267="sníž. přenesená",J267,0)</f>
        <v>0</v>
      </c>
      <c r="BI267" s="175">
        <f>IF(N267="nulová",J267,0)</f>
        <v>0</v>
      </c>
      <c r="BJ267" s="23" t="s">
        <v>26</v>
      </c>
      <c r="BK267" s="175">
        <f>ROUND(I267*H267,2)</f>
        <v>0</v>
      </c>
      <c r="BL267" s="23" t="s">
        <v>125</v>
      </c>
      <c r="BM267" s="23" t="s">
        <v>439</v>
      </c>
    </row>
    <row r="268" spans="2:65" s="1" customFormat="1" ht="13.5">
      <c r="B268" s="40"/>
      <c r="D268" s="176" t="s">
        <v>132</v>
      </c>
      <c r="F268" s="177" t="s">
        <v>440</v>
      </c>
      <c r="I268" s="178"/>
      <c r="L268" s="40"/>
      <c r="M268" s="179"/>
      <c r="N268" s="41"/>
      <c r="O268" s="41"/>
      <c r="P268" s="41"/>
      <c r="Q268" s="41"/>
      <c r="R268" s="41"/>
      <c r="S268" s="41"/>
      <c r="T268" s="69"/>
      <c r="AT268" s="23" t="s">
        <v>132</v>
      </c>
      <c r="AU268" s="23" t="s">
        <v>88</v>
      </c>
    </row>
    <row r="269" spans="2:65" s="10" customFormat="1" ht="13.5">
      <c r="B269" s="180"/>
      <c r="D269" s="176" t="s">
        <v>134</v>
      </c>
      <c r="E269" s="181" t="s">
        <v>5</v>
      </c>
      <c r="F269" s="182" t="s">
        <v>369</v>
      </c>
      <c r="H269" s="183">
        <v>29.591999999999999</v>
      </c>
      <c r="I269" s="184"/>
      <c r="L269" s="180"/>
      <c r="M269" s="185"/>
      <c r="N269" s="186"/>
      <c r="O269" s="186"/>
      <c r="P269" s="186"/>
      <c r="Q269" s="186"/>
      <c r="R269" s="186"/>
      <c r="S269" s="186"/>
      <c r="T269" s="187"/>
      <c r="AT269" s="181" t="s">
        <v>134</v>
      </c>
      <c r="AU269" s="181" t="s">
        <v>88</v>
      </c>
      <c r="AV269" s="10" t="s">
        <v>88</v>
      </c>
      <c r="AW269" s="10" t="s">
        <v>135</v>
      </c>
      <c r="AX269" s="10" t="s">
        <v>79</v>
      </c>
      <c r="AY269" s="181" t="s">
        <v>126</v>
      </c>
    </row>
    <row r="270" spans="2:65" s="11" customFormat="1" ht="13.5">
      <c r="B270" s="188"/>
      <c r="D270" s="176" t="s">
        <v>134</v>
      </c>
      <c r="E270" s="189" t="s">
        <v>5</v>
      </c>
      <c r="F270" s="190" t="s">
        <v>136</v>
      </c>
      <c r="H270" s="191">
        <v>29.591999999999999</v>
      </c>
      <c r="I270" s="192"/>
      <c r="L270" s="188"/>
      <c r="M270" s="193"/>
      <c r="N270" s="194"/>
      <c r="O270" s="194"/>
      <c r="P270" s="194"/>
      <c r="Q270" s="194"/>
      <c r="R270" s="194"/>
      <c r="S270" s="194"/>
      <c r="T270" s="195"/>
      <c r="AT270" s="189" t="s">
        <v>134</v>
      </c>
      <c r="AU270" s="189" t="s">
        <v>88</v>
      </c>
      <c r="AV270" s="11" t="s">
        <v>125</v>
      </c>
      <c r="AW270" s="11" t="s">
        <v>135</v>
      </c>
      <c r="AX270" s="11" t="s">
        <v>26</v>
      </c>
      <c r="AY270" s="189" t="s">
        <v>126</v>
      </c>
    </row>
    <row r="271" spans="2:65" s="1" customFormat="1" ht="16.5" customHeight="1">
      <c r="B271" s="163"/>
      <c r="C271" s="164" t="s">
        <v>441</v>
      </c>
      <c r="D271" s="164" t="s">
        <v>127</v>
      </c>
      <c r="E271" s="165" t="s">
        <v>442</v>
      </c>
      <c r="F271" s="166" t="s">
        <v>443</v>
      </c>
      <c r="G271" s="167" t="s">
        <v>189</v>
      </c>
      <c r="H271" s="168">
        <v>11.1</v>
      </c>
      <c r="I271" s="169"/>
      <c r="J271" s="170">
        <f>ROUND(I271*H271,2)</f>
        <v>0</v>
      </c>
      <c r="K271" s="166" t="s">
        <v>195</v>
      </c>
      <c r="L271" s="40"/>
      <c r="M271" s="171" t="s">
        <v>5</v>
      </c>
      <c r="N271" s="172" t="s">
        <v>50</v>
      </c>
      <c r="O271" s="41"/>
      <c r="P271" s="173">
        <f>O271*H271</f>
        <v>0</v>
      </c>
      <c r="Q271" s="173">
        <v>0</v>
      </c>
      <c r="R271" s="173">
        <f>Q271*H271</f>
        <v>0</v>
      </c>
      <c r="S271" s="173">
        <v>0</v>
      </c>
      <c r="T271" s="174">
        <f>S271*H271</f>
        <v>0</v>
      </c>
      <c r="AR271" s="23" t="s">
        <v>125</v>
      </c>
      <c r="AT271" s="23" t="s">
        <v>127</v>
      </c>
      <c r="AU271" s="23" t="s">
        <v>88</v>
      </c>
      <c r="AY271" s="23" t="s">
        <v>126</v>
      </c>
      <c r="BE271" s="175">
        <f>IF(N271="základní",J271,0)</f>
        <v>0</v>
      </c>
      <c r="BF271" s="175">
        <f>IF(N271="snížená",J271,0)</f>
        <v>0</v>
      </c>
      <c r="BG271" s="175">
        <f>IF(N271="zákl. přenesená",J271,0)</f>
        <v>0</v>
      </c>
      <c r="BH271" s="175">
        <f>IF(N271="sníž. přenesená",J271,0)</f>
        <v>0</v>
      </c>
      <c r="BI271" s="175">
        <f>IF(N271="nulová",J271,0)</f>
        <v>0</v>
      </c>
      <c r="BJ271" s="23" t="s">
        <v>26</v>
      </c>
      <c r="BK271" s="175">
        <f>ROUND(I271*H271,2)</f>
        <v>0</v>
      </c>
      <c r="BL271" s="23" t="s">
        <v>125</v>
      </c>
      <c r="BM271" s="23" t="s">
        <v>444</v>
      </c>
    </row>
    <row r="272" spans="2:65" s="1" customFormat="1" ht="13.5">
      <c r="B272" s="40"/>
      <c r="D272" s="176" t="s">
        <v>132</v>
      </c>
      <c r="F272" s="177" t="s">
        <v>445</v>
      </c>
      <c r="I272" s="178"/>
      <c r="L272" s="40"/>
      <c r="M272" s="179"/>
      <c r="N272" s="41"/>
      <c r="O272" s="41"/>
      <c r="P272" s="41"/>
      <c r="Q272" s="41"/>
      <c r="R272" s="41"/>
      <c r="S272" s="41"/>
      <c r="T272" s="69"/>
      <c r="AT272" s="23" t="s">
        <v>132</v>
      </c>
      <c r="AU272" s="23" t="s">
        <v>88</v>
      </c>
    </row>
    <row r="273" spans="2:65" s="10" customFormat="1" ht="13.5">
      <c r="B273" s="180"/>
      <c r="D273" s="176" t="s">
        <v>134</v>
      </c>
      <c r="E273" s="181" t="s">
        <v>5</v>
      </c>
      <c r="F273" s="182" t="s">
        <v>446</v>
      </c>
      <c r="H273" s="183">
        <v>11.1</v>
      </c>
      <c r="I273" s="184"/>
      <c r="L273" s="180"/>
      <c r="M273" s="185"/>
      <c r="N273" s="186"/>
      <c r="O273" s="186"/>
      <c r="P273" s="186"/>
      <c r="Q273" s="186"/>
      <c r="R273" s="186"/>
      <c r="S273" s="186"/>
      <c r="T273" s="187"/>
      <c r="AT273" s="181" t="s">
        <v>134</v>
      </c>
      <c r="AU273" s="181" t="s">
        <v>88</v>
      </c>
      <c r="AV273" s="10" t="s">
        <v>88</v>
      </c>
      <c r="AW273" s="10" t="s">
        <v>135</v>
      </c>
      <c r="AX273" s="10" t="s">
        <v>79</v>
      </c>
      <c r="AY273" s="181" t="s">
        <v>126</v>
      </c>
    </row>
    <row r="274" spans="2:65" s="11" customFormat="1" ht="13.5">
      <c r="B274" s="188"/>
      <c r="D274" s="176" t="s">
        <v>134</v>
      </c>
      <c r="E274" s="189" t="s">
        <v>5</v>
      </c>
      <c r="F274" s="190" t="s">
        <v>136</v>
      </c>
      <c r="H274" s="191">
        <v>11.1</v>
      </c>
      <c r="I274" s="192"/>
      <c r="L274" s="188"/>
      <c r="M274" s="193"/>
      <c r="N274" s="194"/>
      <c r="O274" s="194"/>
      <c r="P274" s="194"/>
      <c r="Q274" s="194"/>
      <c r="R274" s="194"/>
      <c r="S274" s="194"/>
      <c r="T274" s="195"/>
      <c r="AT274" s="189" t="s">
        <v>134</v>
      </c>
      <c r="AU274" s="189" t="s">
        <v>88</v>
      </c>
      <c r="AV274" s="11" t="s">
        <v>125</v>
      </c>
      <c r="AW274" s="11" t="s">
        <v>135</v>
      </c>
      <c r="AX274" s="11" t="s">
        <v>26</v>
      </c>
      <c r="AY274" s="189" t="s">
        <v>126</v>
      </c>
    </row>
    <row r="275" spans="2:65" s="1" customFormat="1" ht="16.5" customHeight="1">
      <c r="B275" s="163"/>
      <c r="C275" s="164" t="s">
        <v>447</v>
      </c>
      <c r="D275" s="164" t="s">
        <v>127</v>
      </c>
      <c r="E275" s="165" t="s">
        <v>448</v>
      </c>
      <c r="F275" s="166" t="s">
        <v>449</v>
      </c>
      <c r="G275" s="167" t="s">
        <v>189</v>
      </c>
      <c r="H275" s="168">
        <v>1.5</v>
      </c>
      <c r="I275" s="169"/>
      <c r="J275" s="170">
        <f>ROUND(I275*H275,2)</f>
        <v>0</v>
      </c>
      <c r="K275" s="166" t="s">
        <v>195</v>
      </c>
      <c r="L275" s="40"/>
      <c r="M275" s="171" t="s">
        <v>5</v>
      </c>
      <c r="N275" s="172" t="s">
        <v>50</v>
      </c>
      <c r="O275" s="41"/>
      <c r="P275" s="173">
        <f>O275*H275</f>
        <v>0</v>
      </c>
      <c r="Q275" s="173">
        <v>0</v>
      </c>
      <c r="R275" s="173">
        <f>Q275*H275</f>
        <v>0</v>
      </c>
      <c r="S275" s="173">
        <v>0</v>
      </c>
      <c r="T275" s="174">
        <f>S275*H275</f>
        <v>0</v>
      </c>
      <c r="AR275" s="23" t="s">
        <v>125</v>
      </c>
      <c r="AT275" s="23" t="s">
        <v>127</v>
      </c>
      <c r="AU275" s="23" t="s">
        <v>88</v>
      </c>
      <c r="AY275" s="23" t="s">
        <v>126</v>
      </c>
      <c r="BE275" s="175">
        <f>IF(N275="základní",J275,0)</f>
        <v>0</v>
      </c>
      <c r="BF275" s="175">
        <f>IF(N275="snížená",J275,0)</f>
        <v>0</v>
      </c>
      <c r="BG275" s="175">
        <f>IF(N275="zákl. přenesená",J275,0)</f>
        <v>0</v>
      </c>
      <c r="BH275" s="175">
        <f>IF(N275="sníž. přenesená",J275,0)</f>
        <v>0</v>
      </c>
      <c r="BI275" s="175">
        <f>IF(N275="nulová",J275,0)</f>
        <v>0</v>
      </c>
      <c r="BJ275" s="23" t="s">
        <v>26</v>
      </c>
      <c r="BK275" s="175">
        <f>ROUND(I275*H275,2)</f>
        <v>0</v>
      </c>
      <c r="BL275" s="23" t="s">
        <v>125</v>
      </c>
      <c r="BM275" s="23" t="s">
        <v>450</v>
      </c>
    </row>
    <row r="276" spans="2:65" s="1" customFormat="1" ht="13.5">
      <c r="B276" s="40"/>
      <c r="D276" s="176" t="s">
        <v>132</v>
      </c>
      <c r="F276" s="177" t="s">
        <v>451</v>
      </c>
      <c r="I276" s="178"/>
      <c r="L276" s="40"/>
      <c r="M276" s="179"/>
      <c r="N276" s="41"/>
      <c r="O276" s="41"/>
      <c r="P276" s="41"/>
      <c r="Q276" s="41"/>
      <c r="R276" s="41"/>
      <c r="S276" s="41"/>
      <c r="T276" s="69"/>
      <c r="AT276" s="23" t="s">
        <v>132</v>
      </c>
      <c r="AU276" s="23" t="s">
        <v>88</v>
      </c>
    </row>
    <row r="277" spans="2:65" s="10" customFormat="1" ht="13.5">
      <c r="B277" s="180"/>
      <c r="D277" s="176" t="s">
        <v>134</v>
      </c>
      <c r="E277" s="181" t="s">
        <v>5</v>
      </c>
      <c r="F277" s="182" t="s">
        <v>452</v>
      </c>
      <c r="H277" s="183">
        <v>1.5</v>
      </c>
      <c r="I277" s="184"/>
      <c r="L277" s="180"/>
      <c r="M277" s="185"/>
      <c r="N277" s="186"/>
      <c r="O277" s="186"/>
      <c r="P277" s="186"/>
      <c r="Q277" s="186"/>
      <c r="R277" s="186"/>
      <c r="S277" s="186"/>
      <c r="T277" s="187"/>
      <c r="AT277" s="181" t="s">
        <v>134</v>
      </c>
      <c r="AU277" s="181" t="s">
        <v>88</v>
      </c>
      <c r="AV277" s="10" t="s">
        <v>88</v>
      </c>
      <c r="AW277" s="10" t="s">
        <v>135</v>
      </c>
      <c r="AX277" s="10" t="s">
        <v>79</v>
      </c>
      <c r="AY277" s="181" t="s">
        <v>126</v>
      </c>
    </row>
    <row r="278" spans="2:65" s="11" customFormat="1" ht="13.5">
      <c r="B278" s="188"/>
      <c r="D278" s="176" t="s">
        <v>134</v>
      </c>
      <c r="E278" s="189" t="s">
        <v>5</v>
      </c>
      <c r="F278" s="190" t="s">
        <v>136</v>
      </c>
      <c r="H278" s="191">
        <v>1.5</v>
      </c>
      <c r="I278" s="192"/>
      <c r="L278" s="188"/>
      <c r="M278" s="193"/>
      <c r="N278" s="194"/>
      <c r="O278" s="194"/>
      <c r="P278" s="194"/>
      <c r="Q278" s="194"/>
      <c r="R278" s="194"/>
      <c r="S278" s="194"/>
      <c r="T278" s="195"/>
      <c r="AT278" s="189" t="s">
        <v>134</v>
      </c>
      <c r="AU278" s="189" t="s">
        <v>88</v>
      </c>
      <c r="AV278" s="11" t="s">
        <v>125</v>
      </c>
      <c r="AW278" s="11" t="s">
        <v>135</v>
      </c>
      <c r="AX278" s="11" t="s">
        <v>26</v>
      </c>
      <c r="AY278" s="189" t="s">
        <v>126</v>
      </c>
    </row>
    <row r="279" spans="2:65" s="1" customFormat="1" ht="25.5" customHeight="1">
      <c r="B279" s="163"/>
      <c r="C279" s="164" t="s">
        <v>453</v>
      </c>
      <c r="D279" s="164" t="s">
        <v>127</v>
      </c>
      <c r="E279" s="165" t="s">
        <v>454</v>
      </c>
      <c r="F279" s="166" t="s">
        <v>455</v>
      </c>
      <c r="G279" s="167" t="s">
        <v>189</v>
      </c>
      <c r="H279" s="168">
        <v>1.5</v>
      </c>
      <c r="I279" s="169"/>
      <c r="J279" s="170">
        <f>ROUND(I279*H279,2)</f>
        <v>0</v>
      </c>
      <c r="K279" s="166" t="s">
        <v>195</v>
      </c>
      <c r="L279" s="40"/>
      <c r="M279" s="171" t="s">
        <v>5</v>
      </c>
      <c r="N279" s="172" t="s">
        <v>50</v>
      </c>
      <c r="O279" s="41"/>
      <c r="P279" s="173">
        <f>O279*H279</f>
        <v>0</v>
      </c>
      <c r="Q279" s="173">
        <v>0</v>
      </c>
      <c r="R279" s="173">
        <f>Q279*H279</f>
        <v>0</v>
      </c>
      <c r="S279" s="173">
        <v>0</v>
      </c>
      <c r="T279" s="174">
        <f>S279*H279</f>
        <v>0</v>
      </c>
      <c r="AR279" s="23" t="s">
        <v>125</v>
      </c>
      <c r="AT279" s="23" t="s">
        <v>127</v>
      </c>
      <c r="AU279" s="23" t="s">
        <v>88</v>
      </c>
      <c r="AY279" s="23" t="s">
        <v>126</v>
      </c>
      <c r="BE279" s="175">
        <f>IF(N279="základní",J279,0)</f>
        <v>0</v>
      </c>
      <c r="BF279" s="175">
        <f>IF(N279="snížená",J279,0)</f>
        <v>0</v>
      </c>
      <c r="BG279" s="175">
        <f>IF(N279="zákl. přenesená",J279,0)</f>
        <v>0</v>
      </c>
      <c r="BH279" s="175">
        <f>IF(N279="sníž. přenesená",J279,0)</f>
        <v>0</v>
      </c>
      <c r="BI279" s="175">
        <f>IF(N279="nulová",J279,0)</f>
        <v>0</v>
      </c>
      <c r="BJ279" s="23" t="s">
        <v>26</v>
      </c>
      <c r="BK279" s="175">
        <f>ROUND(I279*H279,2)</f>
        <v>0</v>
      </c>
      <c r="BL279" s="23" t="s">
        <v>125</v>
      </c>
      <c r="BM279" s="23" t="s">
        <v>456</v>
      </c>
    </row>
    <row r="280" spans="2:65" s="1" customFormat="1" ht="27">
      <c r="B280" s="40"/>
      <c r="D280" s="176" t="s">
        <v>132</v>
      </c>
      <c r="F280" s="177" t="s">
        <v>457</v>
      </c>
      <c r="I280" s="178"/>
      <c r="L280" s="40"/>
      <c r="M280" s="179"/>
      <c r="N280" s="41"/>
      <c r="O280" s="41"/>
      <c r="P280" s="41"/>
      <c r="Q280" s="41"/>
      <c r="R280" s="41"/>
      <c r="S280" s="41"/>
      <c r="T280" s="69"/>
      <c r="AT280" s="23" t="s">
        <v>132</v>
      </c>
      <c r="AU280" s="23" t="s">
        <v>88</v>
      </c>
    </row>
    <row r="281" spans="2:65" s="10" customFormat="1" ht="13.5">
      <c r="B281" s="180"/>
      <c r="D281" s="176" t="s">
        <v>134</v>
      </c>
      <c r="E281" s="181" t="s">
        <v>5</v>
      </c>
      <c r="F281" s="182" t="s">
        <v>452</v>
      </c>
      <c r="H281" s="183">
        <v>1.5</v>
      </c>
      <c r="I281" s="184"/>
      <c r="L281" s="180"/>
      <c r="M281" s="185"/>
      <c r="N281" s="186"/>
      <c r="O281" s="186"/>
      <c r="P281" s="186"/>
      <c r="Q281" s="186"/>
      <c r="R281" s="186"/>
      <c r="S281" s="186"/>
      <c r="T281" s="187"/>
      <c r="AT281" s="181" t="s">
        <v>134</v>
      </c>
      <c r="AU281" s="181" t="s">
        <v>88</v>
      </c>
      <c r="AV281" s="10" t="s">
        <v>88</v>
      </c>
      <c r="AW281" s="10" t="s">
        <v>135</v>
      </c>
      <c r="AX281" s="10" t="s">
        <v>79</v>
      </c>
      <c r="AY281" s="181" t="s">
        <v>126</v>
      </c>
    </row>
    <row r="282" spans="2:65" s="11" customFormat="1" ht="13.5">
      <c r="B282" s="188"/>
      <c r="D282" s="176" t="s">
        <v>134</v>
      </c>
      <c r="E282" s="189" t="s">
        <v>5</v>
      </c>
      <c r="F282" s="190" t="s">
        <v>136</v>
      </c>
      <c r="H282" s="191">
        <v>1.5</v>
      </c>
      <c r="I282" s="192"/>
      <c r="L282" s="188"/>
      <c r="M282" s="193"/>
      <c r="N282" s="194"/>
      <c r="O282" s="194"/>
      <c r="P282" s="194"/>
      <c r="Q282" s="194"/>
      <c r="R282" s="194"/>
      <c r="S282" s="194"/>
      <c r="T282" s="195"/>
      <c r="AT282" s="189" t="s">
        <v>134</v>
      </c>
      <c r="AU282" s="189" t="s">
        <v>88</v>
      </c>
      <c r="AV282" s="11" t="s">
        <v>125</v>
      </c>
      <c r="AW282" s="11" t="s">
        <v>135</v>
      </c>
      <c r="AX282" s="11" t="s">
        <v>26</v>
      </c>
      <c r="AY282" s="189" t="s">
        <v>126</v>
      </c>
    </row>
    <row r="283" spans="2:65" s="1" customFormat="1" ht="16.5" customHeight="1">
      <c r="B283" s="163"/>
      <c r="C283" s="164" t="s">
        <v>458</v>
      </c>
      <c r="D283" s="164" t="s">
        <v>127</v>
      </c>
      <c r="E283" s="165" t="s">
        <v>459</v>
      </c>
      <c r="F283" s="166" t="s">
        <v>460</v>
      </c>
      <c r="G283" s="167" t="s">
        <v>189</v>
      </c>
      <c r="H283" s="168">
        <v>11.2</v>
      </c>
      <c r="I283" s="169"/>
      <c r="J283" s="170">
        <f>ROUND(I283*H283,2)</f>
        <v>0</v>
      </c>
      <c r="K283" s="166" t="s">
        <v>195</v>
      </c>
      <c r="L283" s="40"/>
      <c r="M283" s="171" t="s">
        <v>5</v>
      </c>
      <c r="N283" s="172" t="s">
        <v>50</v>
      </c>
      <c r="O283" s="41"/>
      <c r="P283" s="173">
        <f>O283*H283</f>
        <v>0</v>
      </c>
      <c r="Q283" s="173">
        <v>0</v>
      </c>
      <c r="R283" s="173">
        <f>Q283*H283</f>
        <v>0</v>
      </c>
      <c r="S283" s="173">
        <v>0</v>
      </c>
      <c r="T283" s="174">
        <f>S283*H283</f>
        <v>0</v>
      </c>
      <c r="AR283" s="23" t="s">
        <v>125</v>
      </c>
      <c r="AT283" s="23" t="s">
        <v>127</v>
      </c>
      <c r="AU283" s="23" t="s">
        <v>88</v>
      </c>
      <c r="AY283" s="23" t="s">
        <v>126</v>
      </c>
      <c r="BE283" s="175">
        <f>IF(N283="základní",J283,0)</f>
        <v>0</v>
      </c>
      <c r="BF283" s="175">
        <f>IF(N283="snížená",J283,0)</f>
        <v>0</v>
      </c>
      <c r="BG283" s="175">
        <f>IF(N283="zákl. přenesená",J283,0)</f>
        <v>0</v>
      </c>
      <c r="BH283" s="175">
        <f>IF(N283="sníž. přenesená",J283,0)</f>
        <v>0</v>
      </c>
      <c r="BI283" s="175">
        <f>IF(N283="nulová",J283,0)</f>
        <v>0</v>
      </c>
      <c r="BJ283" s="23" t="s">
        <v>26</v>
      </c>
      <c r="BK283" s="175">
        <f>ROUND(I283*H283,2)</f>
        <v>0</v>
      </c>
      <c r="BL283" s="23" t="s">
        <v>125</v>
      </c>
      <c r="BM283" s="23" t="s">
        <v>461</v>
      </c>
    </row>
    <row r="284" spans="2:65" s="1" customFormat="1" ht="13.5">
      <c r="B284" s="40"/>
      <c r="D284" s="176" t="s">
        <v>132</v>
      </c>
      <c r="F284" s="177" t="s">
        <v>462</v>
      </c>
      <c r="I284" s="178"/>
      <c r="L284" s="40"/>
      <c r="M284" s="179"/>
      <c r="N284" s="41"/>
      <c r="O284" s="41"/>
      <c r="P284" s="41"/>
      <c r="Q284" s="41"/>
      <c r="R284" s="41"/>
      <c r="S284" s="41"/>
      <c r="T284" s="69"/>
      <c r="AT284" s="23" t="s">
        <v>132</v>
      </c>
      <c r="AU284" s="23" t="s">
        <v>88</v>
      </c>
    </row>
    <row r="285" spans="2:65" s="10" customFormat="1" ht="13.5">
      <c r="B285" s="180"/>
      <c r="D285" s="176" t="s">
        <v>134</v>
      </c>
      <c r="E285" s="181" t="s">
        <v>5</v>
      </c>
      <c r="F285" s="182" t="s">
        <v>463</v>
      </c>
      <c r="H285" s="183">
        <v>11.2</v>
      </c>
      <c r="I285" s="184"/>
      <c r="L285" s="180"/>
      <c r="M285" s="185"/>
      <c r="N285" s="186"/>
      <c r="O285" s="186"/>
      <c r="P285" s="186"/>
      <c r="Q285" s="186"/>
      <c r="R285" s="186"/>
      <c r="S285" s="186"/>
      <c r="T285" s="187"/>
      <c r="AT285" s="181" t="s">
        <v>134</v>
      </c>
      <c r="AU285" s="181" t="s">
        <v>88</v>
      </c>
      <c r="AV285" s="10" t="s">
        <v>88</v>
      </c>
      <c r="AW285" s="10" t="s">
        <v>135</v>
      </c>
      <c r="AX285" s="10" t="s">
        <v>79</v>
      </c>
      <c r="AY285" s="181" t="s">
        <v>126</v>
      </c>
    </row>
    <row r="286" spans="2:65" s="11" customFormat="1" ht="13.5">
      <c r="B286" s="188"/>
      <c r="D286" s="176" t="s">
        <v>134</v>
      </c>
      <c r="E286" s="189" t="s">
        <v>5</v>
      </c>
      <c r="F286" s="190" t="s">
        <v>136</v>
      </c>
      <c r="H286" s="191">
        <v>11.2</v>
      </c>
      <c r="I286" s="192"/>
      <c r="L286" s="188"/>
      <c r="M286" s="193"/>
      <c r="N286" s="194"/>
      <c r="O286" s="194"/>
      <c r="P286" s="194"/>
      <c r="Q286" s="194"/>
      <c r="R286" s="194"/>
      <c r="S286" s="194"/>
      <c r="T286" s="195"/>
      <c r="AT286" s="189" t="s">
        <v>134</v>
      </c>
      <c r="AU286" s="189" t="s">
        <v>88</v>
      </c>
      <c r="AV286" s="11" t="s">
        <v>125</v>
      </c>
      <c r="AW286" s="11" t="s">
        <v>135</v>
      </c>
      <c r="AX286" s="11" t="s">
        <v>26</v>
      </c>
      <c r="AY286" s="189" t="s">
        <v>126</v>
      </c>
    </row>
    <row r="287" spans="2:65" s="1" customFormat="1" ht="25.5" customHeight="1">
      <c r="B287" s="163"/>
      <c r="C287" s="164" t="s">
        <v>464</v>
      </c>
      <c r="D287" s="164" t="s">
        <v>127</v>
      </c>
      <c r="E287" s="165" t="s">
        <v>465</v>
      </c>
      <c r="F287" s="166" t="s">
        <v>466</v>
      </c>
      <c r="G287" s="167" t="s">
        <v>189</v>
      </c>
      <c r="H287" s="168">
        <v>11.2</v>
      </c>
      <c r="I287" s="169"/>
      <c r="J287" s="170">
        <f>ROUND(I287*H287,2)</f>
        <v>0</v>
      </c>
      <c r="K287" s="166" t="s">
        <v>195</v>
      </c>
      <c r="L287" s="40"/>
      <c r="M287" s="171" t="s">
        <v>5</v>
      </c>
      <c r="N287" s="172" t="s">
        <v>50</v>
      </c>
      <c r="O287" s="41"/>
      <c r="P287" s="173">
        <f>O287*H287</f>
        <v>0</v>
      </c>
      <c r="Q287" s="173">
        <v>0</v>
      </c>
      <c r="R287" s="173">
        <f>Q287*H287</f>
        <v>0</v>
      </c>
      <c r="S287" s="173">
        <v>0</v>
      </c>
      <c r="T287" s="174">
        <f>S287*H287</f>
        <v>0</v>
      </c>
      <c r="AR287" s="23" t="s">
        <v>125</v>
      </c>
      <c r="AT287" s="23" t="s">
        <v>127</v>
      </c>
      <c r="AU287" s="23" t="s">
        <v>88</v>
      </c>
      <c r="AY287" s="23" t="s">
        <v>126</v>
      </c>
      <c r="BE287" s="175">
        <f>IF(N287="základní",J287,0)</f>
        <v>0</v>
      </c>
      <c r="BF287" s="175">
        <f>IF(N287="snížená",J287,0)</f>
        <v>0</v>
      </c>
      <c r="BG287" s="175">
        <f>IF(N287="zákl. přenesená",J287,0)</f>
        <v>0</v>
      </c>
      <c r="BH287" s="175">
        <f>IF(N287="sníž. přenesená",J287,0)</f>
        <v>0</v>
      </c>
      <c r="BI287" s="175">
        <f>IF(N287="nulová",J287,0)</f>
        <v>0</v>
      </c>
      <c r="BJ287" s="23" t="s">
        <v>26</v>
      </c>
      <c r="BK287" s="175">
        <f>ROUND(I287*H287,2)</f>
        <v>0</v>
      </c>
      <c r="BL287" s="23" t="s">
        <v>125</v>
      </c>
      <c r="BM287" s="23" t="s">
        <v>467</v>
      </c>
    </row>
    <row r="288" spans="2:65" s="1" customFormat="1" ht="27">
      <c r="B288" s="40"/>
      <c r="D288" s="176" t="s">
        <v>132</v>
      </c>
      <c r="F288" s="177" t="s">
        <v>468</v>
      </c>
      <c r="I288" s="178"/>
      <c r="L288" s="40"/>
      <c r="M288" s="179"/>
      <c r="N288" s="41"/>
      <c r="O288" s="41"/>
      <c r="P288" s="41"/>
      <c r="Q288" s="41"/>
      <c r="R288" s="41"/>
      <c r="S288" s="41"/>
      <c r="T288" s="69"/>
      <c r="AT288" s="23" t="s">
        <v>132</v>
      </c>
      <c r="AU288" s="23" t="s">
        <v>88</v>
      </c>
    </row>
    <row r="289" spans="2:65" s="10" customFormat="1" ht="13.5">
      <c r="B289" s="180"/>
      <c r="D289" s="176" t="s">
        <v>134</v>
      </c>
      <c r="E289" s="181" t="s">
        <v>5</v>
      </c>
      <c r="F289" s="182" t="s">
        <v>463</v>
      </c>
      <c r="H289" s="183">
        <v>11.2</v>
      </c>
      <c r="I289" s="184"/>
      <c r="L289" s="180"/>
      <c r="M289" s="185"/>
      <c r="N289" s="186"/>
      <c r="O289" s="186"/>
      <c r="P289" s="186"/>
      <c r="Q289" s="186"/>
      <c r="R289" s="186"/>
      <c r="S289" s="186"/>
      <c r="T289" s="187"/>
      <c r="AT289" s="181" t="s">
        <v>134</v>
      </c>
      <c r="AU289" s="181" t="s">
        <v>88</v>
      </c>
      <c r="AV289" s="10" t="s">
        <v>88</v>
      </c>
      <c r="AW289" s="10" t="s">
        <v>135</v>
      </c>
      <c r="AX289" s="10" t="s">
        <v>79</v>
      </c>
      <c r="AY289" s="181" t="s">
        <v>126</v>
      </c>
    </row>
    <row r="290" spans="2:65" s="11" customFormat="1" ht="13.5">
      <c r="B290" s="188"/>
      <c r="D290" s="176" t="s">
        <v>134</v>
      </c>
      <c r="E290" s="189" t="s">
        <v>5</v>
      </c>
      <c r="F290" s="190" t="s">
        <v>136</v>
      </c>
      <c r="H290" s="191">
        <v>11.2</v>
      </c>
      <c r="I290" s="192"/>
      <c r="L290" s="188"/>
      <c r="M290" s="193"/>
      <c r="N290" s="194"/>
      <c r="O290" s="194"/>
      <c r="P290" s="194"/>
      <c r="Q290" s="194"/>
      <c r="R290" s="194"/>
      <c r="S290" s="194"/>
      <c r="T290" s="195"/>
      <c r="AT290" s="189" t="s">
        <v>134</v>
      </c>
      <c r="AU290" s="189" t="s">
        <v>88</v>
      </c>
      <c r="AV290" s="11" t="s">
        <v>125</v>
      </c>
      <c r="AW290" s="11" t="s">
        <v>135</v>
      </c>
      <c r="AX290" s="11" t="s">
        <v>26</v>
      </c>
      <c r="AY290" s="189" t="s">
        <v>126</v>
      </c>
    </row>
    <row r="291" spans="2:65" s="1" customFormat="1" ht="25.5" customHeight="1">
      <c r="B291" s="163"/>
      <c r="C291" s="164" t="s">
        <v>469</v>
      </c>
      <c r="D291" s="164" t="s">
        <v>127</v>
      </c>
      <c r="E291" s="165" t="s">
        <v>470</v>
      </c>
      <c r="F291" s="166" t="s">
        <v>471</v>
      </c>
      <c r="G291" s="167" t="s">
        <v>189</v>
      </c>
      <c r="H291" s="168">
        <v>11.48</v>
      </c>
      <c r="I291" s="169"/>
      <c r="J291" s="170">
        <f>ROUND(I291*H291,2)</f>
        <v>0</v>
      </c>
      <c r="K291" s="166" t="s">
        <v>195</v>
      </c>
      <c r="L291" s="40"/>
      <c r="M291" s="171" t="s">
        <v>5</v>
      </c>
      <c r="N291" s="172" t="s">
        <v>50</v>
      </c>
      <c r="O291" s="41"/>
      <c r="P291" s="173">
        <f>O291*H291</f>
        <v>0</v>
      </c>
      <c r="Q291" s="173">
        <v>8.4250000000000005E-2</v>
      </c>
      <c r="R291" s="173">
        <f>Q291*H291</f>
        <v>0.96719000000000011</v>
      </c>
      <c r="S291" s="173">
        <v>0</v>
      </c>
      <c r="T291" s="174">
        <f>S291*H291</f>
        <v>0</v>
      </c>
      <c r="AR291" s="23" t="s">
        <v>125</v>
      </c>
      <c r="AT291" s="23" t="s">
        <v>127</v>
      </c>
      <c r="AU291" s="23" t="s">
        <v>88</v>
      </c>
      <c r="AY291" s="23" t="s">
        <v>126</v>
      </c>
      <c r="BE291" s="175">
        <f>IF(N291="základní",J291,0)</f>
        <v>0</v>
      </c>
      <c r="BF291" s="175">
        <f>IF(N291="snížená",J291,0)</f>
        <v>0</v>
      </c>
      <c r="BG291" s="175">
        <f>IF(N291="zákl. přenesená",J291,0)</f>
        <v>0</v>
      </c>
      <c r="BH291" s="175">
        <f>IF(N291="sníž. přenesená",J291,0)</f>
        <v>0</v>
      </c>
      <c r="BI291" s="175">
        <f>IF(N291="nulová",J291,0)</f>
        <v>0</v>
      </c>
      <c r="BJ291" s="23" t="s">
        <v>26</v>
      </c>
      <c r="BK291" s="175">
        <f>ROUND(I291*H291,2)</f>
        <v>0</v>
      </c>
      <c r="BL291" s="23" t="s">
        <v>125</v>
      </c>
      <c r="BM291" s="23" t="s">
        <v>472</v>
      </c>
    </row>
    <row r="292" spans="2:65" s="1" customFormat="1" ht="40.5">
      <c r="B292" s="40"/>
      <c r="D292" s="176" t="s">
        <v>132</v>
      </c>
      <c r="F292" s="177" t="s">
        <v>473</v>
      </c>
      <c r="I292" s="178"/>
      <c r="L292" s="40"/>
      <c r="M292" s="179"/>
      <c r="N292" s="41"/>
      <c r="O292" s="41"/>
      <c r="P292" s="41"/>
      <c r="Q292" s="41"/>
      <c r="R292" s="41"/>
      <c r="S292" s="41"/>
      <c r="T292" s="69"/>
      <c r="AT292" s="23" t="s">
        <v>132</v>
      </c>
      <c r="AU292" s="23" t="s">
        <v>88</v>
      </c>
    </row>
    <row r="293" spans="2:65" s="10" customFormat="1" ht="13.5">
      <c r="B293" s="180"/>
      <c r="D293" s="176" t="s">
        <v>134</v>
      </c>
      <c r="E293" s="181" t="s">
        <v>5</v>
      </c>
      <c r="F293" s="182" t="s">
        <v>474</v>
      </c>
      <c r="H293" s="183">
        <v>11.1</v>
      </c>
      <c r="I293" s="184"/>
      <c r="L293" s="180"/>
      <c r="M293" s="185"/>
      <c r="N293" s="186"/>
      <c r="O293" s="186"/>
      <c r="P293" s="186"/>
      <c r="Q293" s="186"/>
      <c r="R293" s="186"/>
      <c r="S293" s="186"/>
      <c r="T293" s="187"/>
      <c r="AT293" s="181" t="s">
        <v>134</v>
      </c>
      <c r="AU293" s="181" t="s">
        <v>88</v>
      </c>
      <c r="AV293" s="10" t="s">
        <v>88</v>
      </c>
      <c r="AW293" s="10" t="s">
        <v>135</v>
      </c>
      <c r="AX293" s="10" t="s">
        <v>79</v>
      </c>
      <c r="AY293" s="181" t="s">
        <v>126</v>
      </c>
    </row>
    <row r="294" spans="2:65" s="10" customFormat="1" ht="13.5">
      <c r="B294" s="180"/>
      <c r="D294" s="176" t="s">
        <v>134</v>
      </c>
      <c r="E294" s="181" t="s">
        <v>5</v>
      </c>
      <c r="F294" s="182" t="s">
        <v>475</v>
      </c>
      <c r="H294" s="183">
        <v>0.38</v>
      </c>
      <c r="I294" s="184"/>
      <c r="L294" s="180"/>
      <c r="M294" s="185"/>
      <c r="N294" s="186"/>
      <c r="O294" s="186"/>
      <c r="P294" s="186"/>
      <c r="Q294" s="186"/>
      <c r="R294" s="186"/>
      <c r="S294" s="186"/>
      <c r="T294" s="187"/>
      <c r="AT294" s="181" t="s">
        <v>134</v>
      </c>
      <c r="AU294" s="181" t="s">
        <v>88</v>
      </c>
      <c r="AV294" s="10" t="s">
        <v>88</v>
      </c>
      <c r="AW294" s="10" t="s">
        <v>135</v>
      </c>
      <c r="AX294" s="10" t="s">
        <v>79</v>
      </c>
      <c r="AY294" s="181" t="s">
        <v>126</v>
      </c>
    </row>
    <row r="295" spans="2:65" s="11" customFormat="1" ht="13.5">
      <c r="B295" s="188"/>
      <c r="D295" s="176" t="s">
        <v>134</v>
      </c>
      <c r="E295" s="189" t="s">
        <v>5</v>
      </c>
      <c r="F295" s="190" t="s">
        <v>136</v>
      </c>
      <c r="H295" s="191">
        <v>11.48</v>
      </c>
      <c r="I295" s="192"/>
      <c r="L295" s="188"/>
      <c r="M295" s="193"/>
      <c r="N295" s="194"/>
      <c r="O295" s="194"/>
      <c r="P295" s="194"/>
      <c r="Q295" s="194"/>
      <c r="R295" s="194"/>
      <c r="S295" s="194"/>
      <c r="T295" s="195"/>
      <c r="AT295" s="189" t="s">
        <v>134</v>
      </c>
      <c r="AU295" s="189" t="s">
        <v>88</v>
      </c>
      <c r="AV295" s="11" t="s">
        <v>125</v>
      </c>
      <c r="AW295" s="11" t="s">
        <v>135</v>
      </c>
      <c r="AX295" s="11" t="s">
        <v>26</v>
      </c>
      <c r="AY295" s="189" t="s">
        <v>126</v>
      </c>
    </row>
    <row r="296" spans="2:65" s="1" customFormat="1" ht="16.5" customHeight="1">
      <c r="B296" s="163"/>
      <c r="C296" s="215" t="s">
        <v>476</v>
      </c>
      <c r="D296" s="215" t="s">
        <v>231</v>
      </c>
      <c r="E296" s="216" t="s">
        <v>477</v>
      </c>
      <c r="F296" s="217" t="s">
        <v>478</v>
      </c>
      <c r="G296" s="218" t="s">
        <v>189</v>
      </c>
      <c r="H296" s="219">
        <v>11.654999999999999</v>
      </c>
      <c r="I296" s="220"/>
      <c r="J296" s="221">
        <f>ROUND(I296*H296,2)</f>
        <v>0</v>
      </c>
      <c r="K296" s="217" t="s">
        <v>195</v>
      </c>
      <c r="L296" s="222"/>
      <c r="M296" s="223" t="s">
        <v>5</v>
      </c>
      <c r="N296" s="224" t="s">
        <v>50</v>
      </c>
      <c r="O296" s="41"/>
      <c r="P296" s="173">
        <f>O296*H296</f>
        <v>0</v>
      </c>
      <c r="Q296" s="173">
        <v>0.14000000000000001</v>
      </c>
      <c r="R296" s="173">
        <f>Q296*H296</f>
        <v>1.6317000000000002</v>
      </c>
      <c r="S296" s="173">
        <v>0</v>
      </c>
      <c r="T296" s="174">
        <f>S296*H296</f>
        <v>0</v>
      </c>
      <c r="AR296" s="23" t="s">
        <v>230</v>
      </c>
      <c r="AT296" s="23" t="s">
        <v>231</v>
      </c>
      <c r="AU296" s="23" t="s">
        <v>88</v>
      </c>
      <c r="AY296" s="23" t="s">
        <v>126</v>
      </c>
      <c r="BE296" s="175">
        <f>IF(N296="základní",J296,0)</f>
        <v>0</v>
      </c>
      <c r="BF296" s="175">
        <f>IF(N296="snížená",J296,0)</f>
        <v>0</v>
      </c>
      <c r="BG296" s="175">
        <f>IF(N296="zákl. přenesená",J296,0)</f>
        <v>0</v>
      </c>
      <c r="BH296" s="175">
        <f>IF(N296="sníž. přenesená",J296,0)</f>
        <v>0</v>
      </c>
      <c r="BI296" s="175">
        <f>IF(N296="nulová",J296,0)</f>
        <v>0</v>
      </c>
      <c r="BJ296" s="23" t="s">
        <v>26</v>
      </c>
      <c r="BK296" s="175">
        <f>ROUND(I296*H296,2)</f>
        <v>0</v>
      </c>
      <c r="BL296" s="23" t="s">
        <v>125</v>
      </c>
      <c r="BM296" s="23" t="s">
        <v>479</v>
      </c>
    </row>
    <row r="297" spans="2:65" s="1" customFormat="1" ht="27">
      <c r="B297" s="40"/>
      <c r="D297" s="176" t="s">
        <v>132</v>
      </c>
      <c r="F297" s="177" t="s">
        <v>480</v>
      </c>
      <c r="I297" s="178"/>
      <c r="L297" s="40"/>
      <c r="M297" s="179"/>
      <c r="N297" s="41"/>
      <c r="O297" s="41"/>
      <c r="P297" s="41"/>
      <c r="Q297" s="41"/>
      <c r="R297" s="41"/>
      <c r="S297" s="41"/>
      <c r="T297" s="69"/>
      <c r="AT297" s="23" t="s">
        <v>132</v>
      </c>
      <c r="AU297" s="23" t="s">
        <v>88</v>
      </c>
    </row>
    <row r="298" spans="2:65" s="1" customFormat="1" ht="27">
      <c r="B298" s="40"/>
      <c r="D298" s="176" t="s">
        <v>348</v>
      </c>
      <c r="F298" s="225" t="s">
        <v>481</v>
      </c>
      <c r="I298" s="178"/>
      <c r="L298" s="40"/>
      <c r="M298" s="179"/>
      <c r="N298" s="41"/>
      <c r="O298" s="41"/>
      <c r="P298" s="41"/>
      <c r="Q298" s="41"/>
      <c r="R298" s="41"/>
      <c r="S298" s="41"/>
      <c r="T298" s="69"/>
      <c r="AT298" s="23" t="s">
        <v>348</v>
      </c>
      <c r="AU298" s="23" t="s">
        <v>88</v>
      </c>
    </row>
    <row r="299" spans="2:65" s="10" customFormat="1" ht="13.5">
      <c r="B299" s="180"/>
      <c r="D299" s="176" t="s">
        <v>134</v>
      </c>
      <c r="E299" s="181" t="s">
        <v>5</v>
      </c>
      <c r="F299" s="182" t="s">
        <v>482</v>
      </c>
      <c r="H299" s="183">
        <v>11.654999999999999</v>
      </c>
      <c r="I299" s="184"/>
      <c r="L299" s="180"/>
      <c r="M299" s="185"/>
      <c r="N299" s="186"/>
      <c r="O299" s="186"/>
      <c r="P299" s="186"/>
      <c r="Q299" s="186"/>
      <c r="R299" s="186"/>
      <c r="S299" s="186"/>
      <c r="T299" s="187"/>
      <c r="AT299" s="181" t="s">
        <v>134</v>
      </c>
      <c r="AU299" s="181" t="s">
        <v>88</v>
      </c>
      <c r="AV299" s="10" t="s">
        <v>88</v>
      </c>
      <c r="AW299" s="10" t="s">
        <v>135</v>
      </c>
      <c r="AX299" s="10" t="s">
        <v>79</v>
      </c>
      <c r="AY299" s="181" t="s">
        <v>126</v>
      </c>
    </row>
    <row r="300" spans="2:65" s="11" customFormat="1" ht="13.5">
      <c r="B300" s="188"/>
      <c r="D300" s="176" t="s">
        <v>134</v>
      </c>
      <c r="E300" s="189" t="s">
        <v>5</v>
      </c>
      <c r="F300" s="190" t="s">
        <v>136</v>
      </c>
      <c r="H300" s="191">
        <v>11.654999999999999</v>
      </c>
      <c r="I300" s="192"/>
      <c r="L300" s="188"/>
      <c r="M300" s="193"/>
      <c r="N300" s="194"/>
      <c r="O300" s="194"/>
      <c r="P300" s="194"/>
      <c r="Q300" s="194"/>
      <c r="R300" s="194"/>
      <c r="S300" s="194"/>
      <c r="T300" s="195"/>
      <c r="AT300" s="189" t="s">
        <v>134</v>
      </c>
      <c r="AU300" s="189" t="s">
        <v>88</v>
      </c>
      <c r="AV300" s="11" t="s">
        <v>125</v>
      </c>
      <c r="AW300" s="11" t="s">
        <v>135</v>
      </c>
      <c r="AX300" s="11" t="s">
        <v>26</v>
      </c>
      <c r="AY300" s="189" t="s">
        <v>126</v>
      </c>
    </row>
    <row r="301" spans="2:65" s="1" customFormat="1" ht="16.5" customHeight="1">
      <c r="B301" s="163"/>
      <c r="C301" s="215" t="s">
        <v>483</v>
      </c>
      <c r="D301" s="215" t="s">
        <v>231</v>
      </c>
      <c r="E301" s="216" t="s">
        <v>484</v>
      </c>
      <c r="F301" s="217" t="s">
        <v>926</v>
      </c>
      <c r="G301" s="218" t="s">
        <v>189</v>
      </c>
      <c r="H301" s="219">
        <v>0.2</v>
      </c>
      <c r="I301" s="220"/>
      <c r="J301" s="221">
        <f>ROUND(I301*H301,2)</f>
        <v>0</v>
      </c>
      <c r="K301" s="217" t="s">
        <v>195</v>
      </c>
      <c r="L301" s="222"/>
      <c r="M301" s="223" t="s">
        <v>5</v>
      </c>
      <c r="N301" s="224" t="s">
        <v>50</v>
      </c>
      <c r="O301" s="41"/>
      <c r="P301" s="173">
        <f>O301*H301</f>
        <v>0</v>
      </c>
      <c r="Q301" s="173">
        <v>0.13</v>
      </c>
      <c r="R301" s="173">
        <f>Q301*H301</f>
        <v>2.6000000000000002E-2</v>
      </c>
      <c r="S301" s="173">
        <v>0</v>
      </c>
      <c r="T301" s="174">
        <f>S301*H301</f>
        <v>0</v>
      </c>
      <c r="AR301" s="23" t="s">
        <v>230</v>
      </c>
      <c r="AT301" s="23" t="s">
        <v>231</v>
      </c>
      <c r="AU301" s="23" t="s">
        <v>88</v>
      </c>
      <c r="AY301" s="23" t="s">
        <v>126</v>
      </c>
      <c r="BE301" s="175">
        <f>IF(N301="základní",J301,0)</f>
        <v>0</v>
      </c>
      <c r="BF301" s="175">
        <f>IF(N301="snížená",J301,0)</f>
        <v>0</v>
      </c>
      <c r="BG301" s="175">
        <f>IF(N301="zákl. přenesená",J301,0)</f>
        <v>0</v>
      </c>
      <c r="BH301" s="175">
        <f>IF(N301="sníž. přenesená",J301,0)</f>
        <v>0</v>
      </c>
      <c r="BI301" s="175">
        <f>IF(N301="nulová",J301,0)</f>
        <v>0</v>
      </c>
      <c r="BJ301" s="23" t="s">
        <v>26</v>
      </c>
      <c r="BK301" s="175">
        <f>ROUND(I301*H301,2)</f>
        <v>0</v>
      </c>
      <c r="BL301" s="23" t="s">
        <v>125</v>
      </c>
      <c r="BM301" s="23" t="s">
        <v>485</v>
      </c>
    </row>
    <row r="302" spans="2:65" s="1" customFormat="1" ht="13.5">
      <c r="B302" s="40"/>
      <c r="D302" s="176" t="s">
        <v>132</v>
      </c>
      <c r="F302" s="177" t="s">
        <v>927</v>
      </c>
      <c r="I302" s="178"/>
      <c r="L302" s="40"/>
      <c r="M302" s="179"/>
      <c r="N302" s="41"/>
      <c r="O302" s="41"/>
      <c r="P302" s="41"/>
      <c r="Q302" s="41"/>
      <c r="R302" s="41"/>
      <c r="S302" s="41"/>
      <c r="T302" s="69"/>
      <c r="AT302" s="23" t="s">
        <v>132</v>
      </c>
      <c r="AU302" s="23" t="s">
        <v>88</v>
      </c>
    </row>
    <row r="303" spans="2:65" s="1" customFormat="1" ht="27">
      <c r="B303" s="40"/>
      <c r="D303" s="176" t="s">
        <v>348</v>
      </c>
      <c r="F303" s="225" t="s">
        <v>481</v>
      </c>
      <c r="I303" s="178"/>
      <c r="L303" s="40"/>
      <c r="M303" s="179"/>
      <c r="N303" s="41"/>
      <c r="O303" s="41"/>
      <c r="P303" s="41"/>
      <c r="Q303" s="41"/>
      <c r="R303" s="41"/>
      <c r="S303" s="41"/>
      <c r="T303" s="69"/>
      <c r="AT303" s="23" t="s">
        <v>348</v>
      </c>
      <c r="AU303" s="23" t="s">
        <v>88</v>
      </c>
    </row>
    <row r="304" spans="2:65" s="10" customFormat="1" ht="13.5">
      <c r="B304" s="180"/>
      <c r="D304" s="176" t="s">
        <v>134</v>
      </c>
      <c r="E304" s="181" t="s">
        <v>5</v>
      </c>
      <c r="F304" s="182" t="s">
        <v>486</v>
      </c>
      <c r="H304" s="183">
        <v>0.19950000000000001</v>
      </c>
      <c r="I304" s="184"/>
      <c r="L304" s="180"/>
      <c r="M304" s="185"/>
      <c r="N304" s="186"/>
      <c r="O304" s="186"/>
      <c r="P304" s="186"/>
      <c r="Q304" s="186"/>
      <c r="R304" s="186"/>
      <c r="S304" s="186"/>
      <c r="T304" s="187"/>
      <c r="AT304" s="181" t="s">
        <v>134</v>
      </c>
      <c r="AU304" s="181" t="s">
        <v>88</v>
      </c>
      <c r="AV304" s="10" t="s">
        <v>88</v>
      </c>
      <c r="AW304" s="10" t="s">
        <v>135</v>
      </c>
      <c r="AX304" s="10" t="s">
        <v>79</v>
      </c>
      <c r="AY304" s="181" t="s">
        <v>126</v>
      </c>
    </row>
    <row r="305" spans="2:65" s="11" customFormat="1" ht="13.5">
      <c r="B305" s="188"/>
      <c r="D305" s="176" t="s">
        <v>134</v>
      </c>
      <c r="E305" s="189" t="s">
        <v>5</v>
      </c>
      <c r="F305" s="190" t="s">
        <v>136</v>
      </c>
      <c r="H305" s="191">
        <v>0.19950000000000001</v>
      </c>
      <c r="I305" s="192"/>
      <c r="L305" s="188"/>
      <c r="M305" s="193"/>
      <c r="N305" s="194"/>
      <c r="O305" s="194"/>
      <c r="P305" s="194"/>
      <c r="Q305" s="194"/>
      <c r="R305" s="194"/>
      <c r="S305" s="194"/>
      <c r="T305" s="195"/>
      <c r="AT305" s="189" t="s">
        <v>134</v>
      </c>
      <c r="AU305" s="189" t="s">
        <v>88</v>
      </c>
      <c r="AV305" s="11" t="s">
        <v>125</v>
      </c>
      <c r="AW305" s="11" t="s">
        <v>135</v>
      </c>
      <c r="AX305" s="11" t="s">
        <v>26</v>
      </c>
      <c r="AY305" s="189" t="s">
        <v>126</v>
      </c>
    </row>
    <row r="306" spans="2:65" s="1" customFormat="1" ht="25.5" customHeight="1">
      <c r="B306" s="163"/>
      <c r="C306" s="164" t="s">
        <v>487</v>
      </c>
      <c r="D306" s="164" t="s">
        <v>127</v>
      </c>
      <c r="E306" s="165" t="s">
        <v>488</v>
      </c>
      <c r="F306" s="166" t="s">
        <v>489</v>
      </c>
      <c r="G306" s="167" t="s">
        <v>189</v>
      </c>
      <c r="H306" s="168">
        <v>27.4</v>
      </c>
      <c r="I306" s="169"/>
      <c r="J306" s="170">
        <f>ROUND(I306*H306,2)</f>
        <v>0</v>
      </c>
      <c r="K306" s="166" t="s">
        <v>195</v>
      </c>
      <c r="L306" s="40"/>
      <c r="M306" s="171" t="s">
        <v>5</v>
      </c>
      <c r="N306" s="172" t="s">
        <v>50</v>
      </c>
      <c r="O306" s="41"/>
      <c r="P306" s="173">
        <f>O306*H306</f>
        <v>0</v>
      </c>
      <c r="Q306" s="173">
        <v>8.0030000000000004E-2</v>
      </c>
      <c r="R306" s="173">
        <f>Q306*H306</f>
        <v>2.192822</v>
      </c>
      <c r="S306" s="173">
        <v>0</v>
      </c>
      <c r="T306" s="174">
        <f>S306*H306</f>
        <v>0</v>
      </c>
      <c r="AR306" s="23" t="s">
        <v>125</v>
      </c>
      <c r="AT306" s="23" t="s">
        <v>127</v>
      </c>
      <c r="AU306" s="23" t="s">
        <v>88</v>
      </c>
      <c r="AY306" s="23" t="s">
        <v>126</v>
      </c>
      <c r="BE306" s="175">
        <f>IF(N306="základní",J306,0)</f>
        <v>0</v>
      </c>
      <c r="BF306" s="175">
        <f>IF(N306="snížená",J306,0)</f>
        <v>0</v>
      </c>
      <c r="BG306" s="175">
        <f>IF(N306="zákl. přenesená",J306,0)</f>
        <v>0</v>
      </c>
      <c r="BH306" s="175">
        <f>IF(N306="sníž. přenesená",J306,0)</f>
        <v>0</v>
      </c>
      <c r="BI306" s="175">
        <f>IF(N306="nulová",J306,0)</f>
        <v>0</v>
      </c>
      <c r="BJ306" s="23" t="s">
        <v>26</v>
      </c>
      <c r="BK306" s="175">
        <f>ROUND(I306*H306,2)</f>
        <v>0</v>
      </c>
      <c r="BL306" s="23" t="s">
        <v>125</v>
      </c>
      <c r="BM306" s="23" t="s">
        <v>490</v>
      </c>
    </row>
    <row r="307" spans="2:65" s="1" customFormat="1" ht="40.5">
      <c r="B307" s="40"/>
      <c r="D307" s="176" t="s">
        <v>132</v>
      </c>
      <c r="F307" s="177" t="s">
        <v>491</v>
      </c>
      <c r="I307" s="178"/>
      <c r="L307" s="40"/>
      <c r="M307" s="179"/>
      <c r="N307" s="41"/>
      <c r="O307" s="41"/>
      <c r="P307" s="41"/>
      <c r="Q307" s="41"/>
      <c r="R307" s="41"/>
      <c r="S307" s="41"/>
      <c r="T307" s="69"/>
      <c r="AT307" s="23" t="s">
        <v>132</v>
      </c>
      <c r="AU307" s="23" t="s">
        <v>88</v>
      </c>
    </row>
    <row r="308" spans="2:65" s="10" customFormat="1" ht="13.5">
      <c r="B308" s="180"/>
      <c r="D308" s="176" t="s">
        <v>134</v>
      </c>
      <c r="E308" s="181" t="s">
        <v>5</v>
      </c>
      <c r="F308" s="182" t="s">
        <v>492</v>
      </c>
      <c r="H308" s="183">
        <v>27.4</v>
      </c>
      <c r="I308" s="184"/>
      <c r="L308" s="180"/>
      <c r="M308" s="185"/>
      <c r="N308" s="186"/>
      <c r="O308" s="186"/>
      <c r="P308" s="186"/>
      <c r="Q308" s="186"/>
      <c r="R308" s="186"/>
      <c r="S308" s="186"/>
      <c r="T308" s="187"/>
      <c r="AT308" s="181" t="s">
        <v>134</v>
      </c>
      <c r="AU308" s="181" t="s">
        <v>88</v>
      </c>
      <c r="AV308" s="10" t="s">
        <v>88</v>
      </c>
      <c r="AW308" s="10" t="s">
        <v>135</v>
      </c>
      <c r="AX308" s="10" t="s">
        <v>79</v>
      </c>
      <c r="AY308" s="181" t="s">
        <v>126</v>
      </c>
    </row>
    <row r="309" spans="2:65" s="11" customFormat="1" ht="13.5">
      <c r="B309" s="188"/>
      <c r="D309" s="176" t="s">
        <v>134</v>
      </c>
      <c r="E309" s="189" t="s">
        <v>5</v>
      </c>
      <c r="F309" s="190" t="s">
        <v>136</v>
      </c>
      <c r="H309" s="191">
        <v>27.4</v>
      </c>
      <c r="I309" s="192"/>
      <c r="L309" s="188"/>
      <c r="M309" s="193"/>
      <c r="N309" s="194"/>
      <c r="O309" s="194"/>
      <c r="P309" s="194"/>
      <c r="Q309" s="194"/>
      <c r="R309" s="194"/>
      <c r="S309" s="194"/>
      <c r="T309" s="195"/>
      <c r="AT309" s="189" t="s">
        <v>134</v>
      </c>
      <c r="AU309" s="189" t="s">
        <v>88</v>
      </c>
      <c r="AV309" s="11" t="s">
        <v>125</v>
      </c>
      <c r="AW309" s="11" t="s">
        <v>135</v>
      </c>
      <c r="AX309" s="11" t="s">
        <v>26</v>
      </c>
      <c r="AY309" s="189" t="s">
        <v>126</v>
      </c>
    </row>
    <row r="310" spans="2:65" s="1" customFormat="1" ht="16.5" customHeight="1">
      <c r="B310" s="163"/>
      <c r="C310" s="215" t="s">
        <v>493</v>
      </c>
      <c r="D310" s="215" t="s">
        <v>231</v>
      </c>
      <c r="E310" s="216" t="s">
        <v>494</v>
      </c>
      <c r="F310" s="217" t="s">
        <v>495</v>
      </c>
      <c r="G310" s="218" t="s">
        <v>189</v>
      </c>
      <c r="H310" s="219">
        <v>29.591999999999999</v>
      </c>
      <c r="I310" s="220"/>
      <c r="J310" s="221">
        <f>ROUND(I310*H310,2)</f>
        <v>0</v>
      </c>
      <c r="K310" s="217" t="s">
        <v>195</v>
      </c>
      <c r="L310" s="222"/>
      <c r="M310" s="223" t="s">
        <v>5</v>
      </c>
      <c r="N310" s="224" t="s">
        <v>50</v>
      </c>
      <c r="O310" s="41"/>
      <c r="P310" s="173">
        <f>O310*H310</f>
        <v>0</v>
      </c>
      <c r="Q310" s="173">
        <v>0.1125</v>
      </c>
      <c r="R310" s="173">
        <f>Q310*H310</f>
        <v>3.3290999999999999</v>
      </c>
      <c r="S310" s="173">
        <v>0</v>
      </c>
      <c r="T310" s="174">
        <f>S310*H310</f>
        <v>0</v>
      </c>
      <c r="AR310" s="23" t="s">
        <v>230</v>
      </c>
      <c r="AT310" s="23" t="s">
        <v>231</v>
      </c>
      <c r="AU310" s="23" t="s">
        <v>88</v>
      </c>
      <c r="AY310" s="23" t="s">
        <v>126</v>
      </c>
      <c r="BE310" s="175">
        <f>IF(N310="základní",J310,0)</f>
        <v>0</v>
      </c>
      <c r="BF310" s="175">
        <f>IF(N310="snížená",J310,0)</f>
        <v>0</v>
      </c>
      <c r="BG310" s="175">
        <f>IF(N310="zákl. přenesená",J310,0)</f>
        <v>0</v>
      </c>
      <c r="BH310" s="175">
        <f>IF(N310="sníž. přenesená",J310,0)</f>
        <v>0</v>
      </c>
      <c r="BI310" s="175">
        <f>IF(N310="nulová",J310,0)</f>
        <v>0</v>
      </c>
      <c r="BJ310" s="23" t="s">
        <v>26</v>
      </c>
      <c r="BK310" s="175">
        <f>ROUND(I310*H310,2)</f>
        <v>0</v>
      </c>
      <c r="BL310" s="23" t="s">
        <v>125</v>
      </c>
      <c r="BM310" s="23" t="s">
        <v>496</v>
      </c>
    </row>
    <row r="311" spans="2:65" s="1" customFormat="1" ht="13.5">
      <c r="B311" s="40"/>
      <c r="D311" s="176" t="s">
        <v>132</v>
      </c>
      <c r="F311" s="177" t="s">
        <v>495</v>
      </c>
      <c r="I311" s="178"/>
      <c r="L311" s="40"/>
      <c r="M311" s="179"/>
      <c r="N311" s="41"/>
      <c r="O311" s="41"/>
      <c r="P311" s="41"/>
      <c r="Q311" s="41"/>
      <c r="R311" s="41"/>
      <c r="S311" s="41"/>
      <c r="T311" s="69"/>
      <c r="AT311" s="23" t="s">
        <v>132</v>
      </c>
      <c r="AU311" s="23" t="s">
        <v>88</v>
      </c>
    </row>
    <row r="312" spans="2:65" s="10" customFormat="1" ht="13.5">
      <c r="B312" s="180"/>
      <c r="D312" s="176" t="s">
        <v>134</v>
      </c>
      <c r="E312" s="181" t="s">
        <v>5</v>
      </c>
      <c r="F312" s="182" t="s">
        <v>497</v>
      </c>
      <c r="H312" s="183">
        <v>29.591999999999999</v>
      </c>
      <c r="I312" s="184"/>
      <c r="L312" s="180"/>
      <c r="M312" s="185"/>
      <c r="N312" s="186"/>
      <c r="O312" s="186"/>
      <c r="P312" s="186"/>
      <c r="Q312" s="186"/>
      <c r="R312" s="186"/>
      <c r="S312" s="186"/>
      <c r="T312" s="187"/>
      <c r="AT312" s="181" t="s">
        <v>134</v>
      </c>
      <c r="AU312" s="181" t="s">
        <v>88</v>
      </c>
      <c r="AV312" s="10" t="s">
        <v>88</v>
      </c>
      <c r="AW312" s="10" t="s">
        <v>135</v>
      </c>
      <c r="AX312" s="10" t="s">
        <v>79</v>
      </c>
      <c r="AY312" s="181" t="s">
        <v>126</v>
      </c>
    </row>
    <row r="313" spans="2:65" s="11" customFormat="1" ht="13.5">
      <c r="B313" s="188"/>
      <c r="D313" s="176" t="s">
        <v>134</v>
      </c>
      <c r="E313" s="189" t="s">
        <v>5</v>
      </c>
      <c r="F313" s="190" t="s">
        <v>136</v>
      </c>
      <c r="H313" s="191">
        <v>29.591999999999999</v>
      </c>
      <c r="I313" s="192"/>
      <c r="L313" s="188"/>
      <c r="M313" s="193"/>
      <c r="N313" s="194"/>
      <c r="O313" s="194"/>
      <c r="P313" s="194"/>
      <c r="Q313" s="194"/>
      <c r="R313" s="194"/>
      <c r="S313" s="194"/>
      <c r="T313" s="195"/>
      <c r="AT313" s="189" t="s">
        <v>134</v>
      </c>
      <c r="AU313" s="189" t="s">
        <v>88</v>
      </c>
      <c r="AV313" s="11" t="s">
        <v>125</v>
      </c>
      <c r="AW313" s="11" t="s">
        <v>135</v>
      </c>
      <c r="AX313" s="11" t="s">
        <v>26</v>
      </c>
      <c r="AY313" s="189" t="s">
        <v>126</v>
      </c>
    </row>
    <row r="314" spans="2:65" s="9" customFormat="1" ht="29.85" customHeight="1">
      <c r="B314" s="152"/>
      <c r="D314" s="153" t="s">
        <v>78</v>
      </c>
      <c r="E314" s="206" t="s">
        <v>158</v>
      </c>
      <c r="F314" s="206" t="s">
        <v>498</v>
      </c>
      <c r="I314" s="155"/>
      <c r="J314" s="207">
        <f>BK314</f>
        <v>0</v>
      </c>
      <c r="L314" s="152"/>
      <c r="M314" s="157"/>
      <c r="N314" s="158"/>
      <c r="O314" s="158"/>
      <c r="P314" s="159">
        <f>SUM(P315:P318)</f>
        <v>0</v>
      </c>
      <c r="Q314" s="158"/>
      <c r="R314" s="159">
        <f>SUM(R315:R318)</f>
        <v>0.79900000000000004</v>
      </c>
      <c r="S314" s="158"/>
      <c r="T314" s="160">
        <f>SUM(T315:T318)</f>
        <v>0</v>
      </c>
      <c r="AR314" s="153" t="s">
        <v>26</v>
      </c>
      <c r="AT314" s="161" t="s">
        <v>78</v>
      </c>
      <c r="AU314" s="161" t="s">
        <v>26</v>
      </c>
      <c r="AY314" s="153" t="s">
        <v>126</v>
      </c>
      <c r="BK314" s="162">
        <f>SUM(BK315:BK318)</f>
        <v>0</v>
      </c>
    </row>
    <row r="315" spans="2:65" s="1" customFormat="1" ht="25.5" customHeight="1">
      <c r="B315" s="163"/>
      <c r="C315" s="164" t="s">
        <v>499</v>
      </c>
      <c r="D315" s="164" t="s">
        <v>127</v>
      </c>
      <c r="E315" s="165" t="s">
        <v>500</v>
      </c>
      <c r="F315" s="166" t="s">
        <v>501</v>
      </c>
      <c r="G315" s="167" t="s">
        <v>189</v>
      </c>
      <c r="H315" s="168">
        <v>18.8</v>
      </c>
      <c r="I315" s="169"/>
      <c r="J315" s="170">
        <f>ROUND(I315*H315,2)</f>
        <v>0</v>
      </c>
      <c r="K315" s="166" t="s">
        <v>5</v>
      </c>
      <c r="L315" s="40"/>
      <c r="M315" s="171" t="s">
        <v>5</v>
      </c>
      <c r="N315" s="172" t="s">
        <v>50</v>
      </c>
      <c r="O315" s="41"/>
      <c r="P315" s="173">
        <f>O315*H315</f>
        <v>0</v>
      </c>
      <c r="Q315" s="173">
        <v>4.2500000000000003E-2</v>
      </c>
      <c r="R315" s="173">
        <f>Q315*H315</f>
        <v>0.79900000000000004</v>
      </c>
      <c r="S315" s="173">
        <v>0</v>
      </c>
      <c r="T315" s="174">
        <f>S315*H315</f>
        <v>0</v>
      </c>
      <c r="AR315" s="23" t="s">
        <v>125</v>
      </c>
      <c r="AT315" s="23" t="s">
        <v>127</v>
      </c>
      <c r="AU315" s="23" t="s">
        <v>88</v>
      </c>
      <c r="AY315" s="23" t="s">
        <v>126</v>
      </c>
      <c r="BE315" s="175">
        <f>IF(N315="základní",J315,0)</f>
        <v>0</v>
      </c>
      <c r="BF315" s="175">
        <f>IF(N315="snížená",J315,0)</f>
        <v>0</v>
      </c>
      <c r="BG315" s="175">
        <f>IF(N315="zákl. přenesená",J315,0)</f>
        <v>0</v>
      </c>
      <c r="BH315" s="175">
        <f>IF(N315="sníž. přenesená",J315,0)</f>
        <v>0</v>
      </c>
      <c r="BI315" s="175">
        <f>IF(N315="nulová",J315,0)</f>
        <v>0</v>
      </c>
      <c r="BJ315" s="23" t="s">
        <v>26</v>
      </c>
      <c r="BK315" s="175">
        <f>ROUND(I315*H315,2)</f>
        <v>0</v>
      </c>
      <c r="BL315" s="23" t="s">
        <v>125</v>
      </c>
      <c r="BM315" s="23" t="s">
        <v>502</v>
      </c>
    </row>
    <row r="316" spans="2:65" s="1" customFormat="1" ht="27">
      <c r="B316" s="40"/>
      <c r="D316" s="176" t="s">
        <v>132</v>
      </c>
      <c r="F316" s="177" t="s">
        <v>503</v>
      </c>
      <c r="I316" s="178"/>
      <c r="L316" s="40"/>
      <c r="M316" s="179"/>
      <c r="N316" s="41"/>
      <c r="O316" s="41"/>
      <c r="P316" s="41"/>
      <c r="Q316" s="41"/>
      <c r="R316" s="41"/>
      <c r="S316" s="41"/>
      <c r="T316" s="69"/>
      <c r="AT316" s="23" t="s">
        <v>132</v>
      </c>
      <c r="AU316" s="23" t="s">
        <v>88</v>
      </c>
    </row>
    <row r="317" spans="2:65" s="10" customFormat="1" ht="13.5">
      <c r="B317" s="180"/>
      <c r="D317" s="176" t="s">
        <v>134</v>
      </c>
      <c r="E317" s="181" t="s">
        <v>5</v>
      </c>
      <c r="F317" s="182" t="s">
        <v>504</v>
      </c>
      <c r="H317" s="183">
        <v>18.8</v>
      </c>
      <c r="I317" s="184"/>
      <c r="L317" s="180"/>
      <c r="M317" s="185"/>
      <c r="N317" s="186"/>
      <c r="O317" s="186"/>
      <c r="P317" s="186"/>
      <c r="Q317" s="186"/>
      <c r="R317" s="186"/>
      <c r="S317" s="186"/>
      <c r="T317" s="187"/>
      <c r="AT317" s="181" t="s">
        <v>134</v>
      </c>
      <c r="AU317" s="181" t="s">
        <v>88</v>
      </c>
      <c r="AV317" s="10" t="s">
        <v>88</v>
      </c>
      <c r="AW317" s="10" t="s">
        <v>135</v>
      </c>
      <c r="AX317" s="10" t="s">
        <v>79</v>
      </c>
      <c r="AY317" s="181" t="s">
        <v>126</v>
      </c>
    </row>
    <row r="318" spans="2:65" s="11" customFormat="1" ht="13.5">
      <c r="B318" s="188"/>
      <c r="D318" s="176" t="s">
        <v>134</v>
      </c>
      <c r="E318" s="189" t="s">
        <v>5</v>
      </c>
      <c r="F318" s="190" t="s">
        <v>136</v>
      </c>
      <c r="H318" s="191">
        <v>18.8</v>
      </c>
      <c r="I318" s="192"/>
      <c r="L318" s="188"/>
      <c r="M318" s="193"/>
      <c r="N318" s="194"/>
      <c r="O318" s="194"/>
      <c r="P318" s="194"/>
      <c r="Q318" s="194"/>
      <c r="R318" s="194"/>
      <c r="S318" s="194"/>
      <c r="T318" s="195"/>
      <c r="AT318" s="189" t="s">
        <v>134</v>
      </c>
      <c r="AU318" s="189" t="s">
        <v>88</v>
      </c>
      <c r="AV318" s="11" t="s">
        <v>125</v>
      </c>
      <c r="AW318" s="11" t="s">
        <v>135</v>
      </c>
      <c r="AX318" s="11" t="s">
        <v>26</v>
      </c>
      <c r="AY318" s="189" t="s">
        <v>126</v>
      </c>
    </row>
    <row r="319" spans="2:65" s="9" customFormat="1" ht="29.85" customHeight="1">
      <c r="B319" s="152"/>
      <c r="D319" s="153" t="s">
        <v>78</v>
      </c>
      <c r="E319" s="206" t="s">
        <v>230</v>
      </c>
      <c r="F319" s="206" t="s">
        <v>505</v>
      </c>
      <c r="I319" s="155"/>
      <c r="J319" s="207">
        <f>BK319</f>
        <v>0</v>
      </c>
      <c r="L319" s="152"/>
      <c r="M319" s="157"/>
      <c r="N319" s="158"/>
      <c r="O319" s="158"/>
      <c r="P319" s="159">
        <f>SUM(P320:P376)</f>
        <v>0</v>
      </c>
      <c r="Q319" s="158"/>
      <c r="R319" s="159">
        <f>SUM(R320:R376)</f>
        <v>1.203626284</v>
      </c>
      <c r="S319" s="158"/>
      <c r="T319" s="160">
        <f>SUM(T320:T376)</f>
        <v>0</v>
      </c>
      <c r="AR319" s="153" t="s">
        <v>26</v>
      </c>
      <c r="AT319" s="161" t="s">
        <v>78</v>
      </c>
      <c r="AU319" s="161" t="s">
        <v>26</v>
      </c>
      <c r="AY319" s="153" t="s">
        <v>126</v>
      </c>
      <c r="BK319" s="162">
        <f>SUM(BK320:BK376)</f>
        <v>0</v>
      </c>
    </row>
    <row r="320" spans="2:65" s="1" customFormat="1" ht="38.25" customHeight="1">
      <c r="B320" s="163"/>
      <c r="C320" s="164" t="s">
        <v>506</v>
      </c>
      <c r="D320" s="164" t="s">
        <v>127</v>
      </c>
      <c r="E320" s="165" t="s">
        <v>507</v>
      </c>
      <c r="F320" s="166" t="s">
        <v>508</v>
      </c>
      <c r="G320" s="167" t="s">
        <v>234</v>
      </c>
      <c r="H320" s="168">
        <v>1</v>
      </c>
      <c r="I320" s="169"/>
      <c r="J320" s="170">
        <f>ROUND(I320*H320,2)</f>
        <v>0</v>
      </c>
      <c r="K320" s="166" t="s">
        <v>5</v>
      </c>
      <c r="L320" s="40"/>
      <c r="M320" s="171" t="s">
        <v>5</v>
      </c>
      <c r="N320" s="172" t="s">
        <v>50</v>
      </c>
      <c r="O320" s="41"/>
      <c r="P320" s="173">
        <f>O320*H320</f>
        <v>0</v>
      </c>
      <c r="Q320" s="173">
        <v>6.8640000000000007E-2</v>
      </c>
      <c r="R320" s="173">
        <f>Q320*H320</f>
        <v>6.8640000000000007E-2</v>
      </c>
      <c r="S320" s="173">
        <v>0</v>
      </c>
      <c r="T320" s="174">
        <f>S320*H320</f>
        <v>0</v>
      </c>
      <c r="AR320" s="23" t="s">
        <v>125</v>
      </c>
      <c r="AT320" s="23" t="s">
        <v>127</v>
      </c>
      <c r="AU320" s="23" t="s">
        <v>88</v>
      </c>
      <c r="AY320" s="23" t="s">
        <v>126</v>
      </c>
      <c r="BE320" s="175">
        <f>IF(N320="základní",J320,0)</f>
        <v>0</v>
      </c>
      <c r="BF320" s="175">
        <f>IF(N320="snížená",J320,0)</f>
        <v>0</v>
      </c>
      <c r="BG320" s="175">
        <f>IF(N320="zákl. přenesená",J320,0)</f>
        <v>0</v>
      </c>
      <c r="BH320" s="175">
        <f>IF(N320="sníž. přenesená",J320,0)</f>
        <v>0</v>
      </c>
      <c r="BI320" s="175">
        <f>IF(N320="nulová",J320,0)</f>
        <v>0</v>
      </c>
      <c r="BJ320" s="23" t="s">
        <v>26</v>
      </c>
      <c r="BK320" s="175">
        <f>ROUND(I320*H320,2)</f>
        <v>0</v>
      </c>
      <c r="BL320" s="23" t="s">
        <v>125</v>
      </c>
      <c r="BM320" s="23" t="s">
        <v>509</v>
      </c>
    </row>
    <row r="321" spans="2:65" s="1" customFormat="1" ht="27">
      <c r="B321" s="40"/>
      <c r="D321" s="176" t="s">
        <v>132</v>
      </c>
      <c r="F321" s="177" t="s">
        <v>510</v>
      </c>
      <c r="I321" s="178"/>
      <c r="L321" s="40"/>
      <c r="M321" s="179"/>
      <c r="N321" s="41"/>
      <c r="O321" s="41"/>
      <c r="P321" s="41"/>
      <c r="Q321" s="41"/>
      <c r="R321" s="41"/>
      <c r="S321" s="41"/>
      <c r="T321" s="69"/>
      <c r="AT321" s="23" t="s">
        <v>132</v>
      </c>
      <c r="AU321" s="23" t="s">
        <v>88</v>
      </c>
    </row>
    <row r="322" spans="2:65" s="10" customFormat="1" ht="13.5">
      <c r="B322" s="180"/>
      <c r="D322" s="176" t="s">
        <v>134</v>
      </c>
      <c r="E322" s="181" t="s">
        <v>5</v>
      </c>
      <c r="F322" s="182" t="s">
        <v>511</v>
      </c>
      <c r="H322" s="183">
        <v>1</v>
      </c>
      <c r="I322" s="184"/>
      <c r="L322" s="180"/>
      <c r="M322" s="185"/>
      <c r="N322" s="186"/>
      <c r="O322" s="186"/>
      <c r="P322" s="186"/>
      <c r="Q322" s="186"/>
      <c r="R322" s="186"/>
      <c r="S322" s="186"/>
      <c r="T322" s="187"/>
      <c r="AT322" s="181" t="s">
        <v>134</v>
      </c>
      <c r="AU322" s="181" t="s">
        <v>88</v>
      </c>
      <c r="AV322" s="10" t="s">
        <v>88</v>
      </c>
      <c r="AW322" s="10" t="s">
        <v>135</v>
      </c>
      <c r="AX322" s="10" t="s">
        <v>79</v>
      </c>
      <c r="AY322" s="181" t="s">
        <v>126</v>
      </c>
    </row>
    <row r="323" spans="2:65" s="11" customFormat="1" ht="13.5">
      <c r="B323" s="188"/>
      <c r="D323" s="176" t="s">
        <v>134</v>
      </c>
      <c r="E323" s="189" t="s">
        <v>5</v>
      </c>
      <c r="F323" s="190" t="s">
        <v>136</v>
      </c>
      <c r="H323" s="191">
        <v>1</v>
      </c>
      <c r="I323" s="192"/>
      <c r="L323" s="188"/>
      <c r="M323" s="193"/>
      <c r="N323" s="194"/>
      <c r="O323" s="194"/>
      <c r="P323" s="194"/>
      <c r="Q323" s="194"/>
      <c r="R323" s="194"/>
      <c r="S323" s="194"/>
      <c r="T323" s="195"/>
      <c r="AT323" s="189" t="s">
        <v>134</v>
      </c>
      <c r="AU323" s="189" t="s">
        <v>88</v>
      </c>
      <c r="AV323" s="11" t="s">
        <v>125</v>
      </c>
      <c r="AW323" s="11" t="s">
        <v>135</v>
      </c>
      <c r="AX323" s="11" t="s">
        <v>26</v>
      </c>
      <c r="AY323" s="189" t="s">
        <v>126</v>
      </c>
    </row>
    <row r="324" spans="2:65" s="1" customFormat="1" ht="25.5" customHeight="1">
      <c r="B324" s="163"/>
      <c r="C324" s="164" t="s">
        <v>512</v>
      </c>
      <c r="D324" s="164" t="s">
        <v>127</v>
      </c>
      <c r="E324" s="165" t="s">
        <v>513</v>
      </c>
      <c r="F324" s="166" t="s">
        <v>514</v>
      </c>
      <c r="G324" s="167" t="s">
        <v>219</v>
      </c>
      <c r="H324" s="168">
        <v>3.3</v>
      </c>
      <c r="I324" s="169"/>
      <c r="J324" s="170">
        <f>ROUND(I324*H324,2)</f>
        <v>0</v>
      </c>
      <c r="K324" s="166" t="s">
        <v>195</v>
      </c>
      <c r="L324" s="40"/>
      <c r="M324" s="171" t="s">
        <v>5</v>
      </c>
      <c r="N324" s="172" t="s">
        <v>50</v>
      </c>
      <c r="O324" s="41"/>
      <c r="P324" s="173">
        <f>O324*H324</f>
        <v>0</v>
      </c>
      <c r="Q324" s="173">
        <v>4.4800000000000003E-6</v>
      </c>
      <c r="R324" s="173">
        <f>Q324*H324</f>
        <v>1.4783999999999999E-5</v>
      </c>
      <c r="S324" s="173">
        <v>0</v>
      </c>
      <c r="T324" s="174">
        <f>S324*H324</f>
        <v>0</v>
      </c>
      <c r="AR324" s="23" t="s">
        <v>125</v>
      </c>
      <c r="AT324" s="23" t="s">
        <v>127</v>
      </c>
      <c r="AU324" s="23" t="s">
        <v>88</v>
      </c>
      <c r="AY324" s="23" t="s">
        <v>126</v>
      </c>
      <c r="BE324" s="175">
        <f>IF(N324="základní",J324,0)</f>
        <v>0</v>
      </c>
      <c r="BF324" s="175">
        <f>IF(N324="snížená",J324,0)</f>
        <v>0</v>
      </c>
      <c r="BG324" s="175">
        <f>IF(N324="zákl. přenesená",J324,0)</f>
        <v>0</v>
      </c>
      <c r="BH324" s="175">
        <f>IF(N324="sníž. přenesená",J324,0)</f>
        <v>0</v>
      </c>
      <c r="BI324" s="175">
        <f>IF(N324="nulová",J324,0)</f>
        <v>0</v>
      </c>
      <c r="BJ324" s="23" t="s">
        <v>26</v>
      </c>
      <c r="BK324" s="175">
        <f>ROUND(I324*H324,2)</f>
        <v>0</v>
      </c>
      <c r="BL324" s="23" t="s">
        <v>125</v>
      </c>
      <c r="BM324" s="23" t="s">
        <v>515</v>
      </c>
    </row>
    <row r="325" spans="2:65" s="1" customFormat="1" ht="27">
      <c r="B325" s="40"/>
      <c r="D325" s="176" t="s">
        <v>132</v>
      </c>
      <c r="F325" s="177" t="s">
        <v>516</v>
      </c>
      <c r="I325" s="178"/>
      <c r="L325" s="40"/>
      <c r="M325" s="179"/>
      <c r="N325" s="41"/>
      <c r="O325" s="41"/>
      <c r="P325" s="41"/>
      <c r="Q325" s="41"/>
      <c r="R325" s="41"/>
      <c r="S325" s="41"/>
      <c r="T325" s="69"/>
      <c r="AT325" s="23" t="s">
        <v>132</v>
      </c>
      <c r="AU325" s="23" t="s">
        <v>88</v>
      </c>
    </row>
    <row r="326" spans="2:65" s="10" customFormat="1" ht="13.5">
      <c r="B326" s="180"/>
      <c r="D326" s="176" t="s">
        <v>134</v>
      </c>
      <c r="E326" s="181" t="s">
        <v>5</v>
      </c>
      <c r="F326" s="182" t="s">
        <v>517</v>
      </c>
      <c r="H326" s="183">
        <v>3.3</v>
      </c>
      <c r="I326" s="184"/>
      <c r="L326" s="180"/>
      <c r="M326" s="185"/>
      <c r="N326" s="186"/>
      <c r="O326" s="186"/>
      <c r="P326" s="186"/>
      <c r="Q326" s="186"/>
      <c r="R326" s="186"/>
      <c r="S326" s="186"/>
      <c r="T326" s="187"/>
      <c r="AT326" s="181" t="s">
        <v>134</v>
      </c>
      <c r="AU326" s="181" t="s">
        <v>88</v>
      </c>
      <c r="AV326" s="10" t="s">
        <v>88</v>
      </c>
      <c r="AW326" s="10" t="s">
        <v>135</v>
      </c>
      <c r="AX326" s="10" t="s">
        <v>79</v>
      </c>
      <c r="AY326" s="181" t="s">
        <v>126</v>
      </c>
    </row>
    <row r="327" spans="2:65" s="11" customFormat="1" ht="13.5">
      <c r="B327" s="188"/>
      <c r="D327" s="176" t="s">
        <v>134</v>
      </c>
      <c r="E327" s="189" t="s">
        <v>5</v>
      </c>
      <c r="F327" s="190" t="s">
        <v>136</v>
      </c>
      <c r="H327" s="191">
        <v>3.3</v>
      </c>
      <c r="I327" s="192"/>
      <c r="L327" s="188"/>
      <c r="M327" s="193"/>
      <c r="N327" s="194"/>
      <c r="O327" s="194"/>
      <c r="P327" s="194"/>
      <c r="Q327" s="194"/>
      <c r="R327" s="194"/>
      <c r="S327" s="194"/>
      <c r="T327" s="195"/>
      <c r="AT327" s="189" t="s">
        <v>134</v>
      </c>
      <c r="AU327" s="189" t="s">
        <v>88</v>
      </c>
      <c r="AV327" s="11" t="s">
        <v>125</v>
      </c>
      <c r="AW327" s="11" t="s">
        <v>135</v>
      </c>
      <c r="AX327" s="11" t="s">
        <v>26</v>
      </c>
      <c r="AY327" s="189" t="s">
        <v>126</v>
      </c>
    </row>
    <row r="328" spans="2:65" s="1" customFormat="1" ht="16.5" customHeight="1">
      <c r="B328" s="163"/>
      <c r="C328" s="215" t="s">
        <v>518</v>
      </c>
      <c r="D328" s="215" t="s">
        <v>231</v>
      </c>
      <c r="E328" s="216" t="s">
        <v>519</v>
      </c>
      <c r="F328" s="217" t="s">
        <v>520</v>
      </c>
      <c r="G328" s="218" t="s">
        <v>234</v>
      </c>
      <c r="H328" s="219">
        <v>4</v>
      </c>
      <c r="I328" s="220"/>
      <c r="J328" s="221">
        <f>ROUND(I328*H328,2)</f>
        <v>0</v>
      </c>
      <c r="K328" s="217" t="s">
        <v>195</v>
      </c>
      <c r="L328" s="222"/>
      <c r="M328" s="223" t="s">
        <v>5</v>
      </c>
      <c r="N328" s="224" t="s">
        <v>50</v>
      </c>
      <c r="O328" s="41"/>
      <c r="P328" s="173">
        <f>O328*H328</f>
        <v>0</v>
      </c>
      <c r="Q328" s="173">
        <v>2.6700000000000001E-3</v>
      </c>
      <c r="R328" s="173">
        <f>Q328*H328</f>
        <v>1.068E-2</v>
      </c>
      <c r="S328" s="173">
        <v>0</v>
      </c>
      <c r="T328" s="174">
        <f>S328*H328</f>
        <v>0</v>
      </c>
      <c r="AR328" s="23" t="s">
        <v>230</v>
      </c>
      <c r="AT328" s="23" t="s">
        <v>231</v>
      </c>
      <c r="AU328" s="23" t="s">
        <v>88</v>
      </c>
      <c r="AY328" s="23" t="s">
        <v>126</v>
      </c>
      <c r="BE328" s="175">
        <f>IF(N328="základní",J328,0)</f>
        <v>0</v>
      </c>
      <c r="BF328" s="175">
        <f>IF(N328="snížená",J328,0)</f>
        <v>0</v>
      </c>
      <c r="BG328" s="175">
        <f>IF(N328="zákl. přenesená",J328,0)</f>
        <v>0</v>
      </c>
      <c r="BH328" s="175">
        <f>IF(N328="sníž. přenesená",J328,0)</f>
        <v>0</v>
      </c>
      <c r="BI328" s="175">
        <f>IF(N328="nulová",J328,0)</f>
        <v>0</v>
      </c>
      <c r="BJ328" s="23" t="s">
        <v>26</v>
      </c>
      <c r="BK328" s="175">
        <f>ROUND(I328*H328,2)</f>
        <v>0</v>
      </c>
      <c r="BL328" s="23" t="s">
        <v>125</v>
      </c>
      <c r="BM328" s="23" t="s">
        <v>521</v>
      </c>
    </row>
    <row r="329" spans="2:65" s="1" customFormat="1" ht="13.5">
      <c r="B329" s="40"/>
      <c r="D329" s="176" t="s">
        <v>132</v>
      </c>
      <c r="F329" s="177" t="s">
        <v>522</v>
      </c>
      <c r="I329" s="178"/>
      <c r="L329" s="40"/>
      <c r="M329" s="179"/>
      <c r="N329" s="41"/>
      <c r="O329" s="41"/>
      <c r="P329" s="41"/>
      <c r="Q329" s="41"/>
      <c r="R329" s="41"/>
      <c r="S329" s="41"/>
      <c r="T329" s="69"/>
      <c r="AT329" s="23" t="s">
        <v>132</v>
      </c>
      <c r="AU329" s="23" t="s">
        <v>88</v>
      </c>
    </row>
    <row r="330" spans="2:65" s="10" customFormat="1" ht="13.5">
      <c r="B330" s="180"/>
      <c r="D330" s="176" t="s">
        <v>134</v>
      </c>
      <c r="E330" s="181" t="s">
        <v>5</v>
      </c>
      <c r="F330" s="182" t="s">
        <v>523</v>
      </c>
      <c r="H330" s="183">
        <v>4</v>
      </c>
      <c r="I330" s="184"/>
      <c r="L330" s="180"/>
      <c r="M330" s="185"/>
      <c r="N330" s="186"/>
      <c r="O330" s="186"/>
      <c r="P330" s="186"/>
      <c r="Q330" s="186"/>
      <c r="R330" s="186"/>
      <c r="S330" s="186"/>
      <c r="T330" s="187"/>
      <c r="AT330" s="181" t="s">
        <v>134</v>
      </c>
      <c r="AU330" s="181" t="s">
        <v>88</v>
      </c>
      <c r="AV330" s="10" t="s">
        <v>88</v>
      </c>
      <c r="AW330" s="10" t="s">
        <v>135</v>
      </c>
      <c r="AX330" s="10" t="s">
        <v>79</v>
      </c>
      <c r="AY330" s="181" t="s">
        <v>126</v>
      </c>
    </row>
    <row r="331" spans="2:65" s="11" customFormat="1" ht="13.5">
      <c r="B331" s="188"/>
      <c r="D331" s="176" t="s">
        <v>134</v>
      </c>
      <c r="E331" s="189" t="s">
        <v>5</v>
      </c>
      <c r="F331" s="190" t="s">
        <v>136</v>
      </c>
      <c r="H331" s="191">
        <v>4</v>
      </c>
      <c r="I331" s="192"/>
      <c r="L331" s="188"/>
      <c r="M331" s="193"/>
      <c r="N331" s="194"/>
      <c r="O331" s="194"/>
      <c r="P331" s="194"/>
      <c r="Q331" s="194"/>
      <c r="R331" s="194"/>
      <c r="S331" s="194"/>
      <c r="T331" s="195"/>
      <c r="AT331" s="189" t="s">
        <v>134</v>
      </c>
      <c r="AU331" s="189" t="s">
        <v>88</v>
      </c>
      <c r="AV331" s="11" t="s">
        <v>125</v>
      </c>
      <c r="AW331" s="11" t="s">
        <v>135</v>
      </c>
      <c r="AX331" s="11" t="s">
        <v>26</v>
      </c>
      <c r="AY331" s="189" t="s">
        <v>126</v>
      </c>
    </row>
    <row r="332" spans="2:65" s="1" customFormat="1" ht="16.5" customHeight="1">
      <c r="B332" s="163"/>
      <c r="C332" s="164" t="s">
        <v>524</v>
      </c>
      <c r="D332" s="164" t="s">
        <v>127</v>
      </c>
      <c r="E332" s="165" t="s">
        <v>525</v>
      </c>
      <c r="F332" s="166" t="s">
        <v>526</v>
      </c>
      <c r="G332" s="167" t="s">
        <v>234</v>
      </c>
      <c r="H332" s="168">
        <v>2</v>
      </c>
      <c r="I332" s="169"/>
      <c r="J332" s="170">
        <f>ROUND(I332*H332,2)</f>
        <v>0</v>
      </c>
      <c r="K332" s="166" t="s">
        <v>195</v>
      </c>
      <c r="L332" s="40"/>
      <c r="M332" s="171" t="s">
        <v>5</v>
      </c>
      <c r="N332" s="172" t="s">
        <v>50</v>
      </c>
      <c r="O332" s="41"/>
      <c r="P332" s="173">
        <f>O332*H332</f>
        <v>0</v>
      </c>
      <c r="Q332" s="173">
        <v>3.7500000000000001E-6</v>
      </c>
      <c r="R332" s="173">
        <f>Q332*H332</f>
        <v>7.5000000000000002E-6</v>
      </c>
      <c r="S332" s="173">
        <v>0</v>
      </c>
      <c r="T332" s="174">
        <f>S332*H332</f>
        <v>0</v>
      </c>
      <c r="AR332" s="23" t="s">
        <v>125</v>
      </c>
      <c r="AT332" s="23" t="s">
        <v>127</v>
      </c>
      <c r="AU332" s="23" t="s">
        <v>88</v>
      </c>
      <c r="AY332" s="23" t="s">
        <v>126</v>
      </c>
      <c r="BE332" s="175">
        <f>IF(N332="základní",J332,0)</f>
        <v>0</v>
      </c>
      <c r="BF332" s="175">
        <f>IF(N332="snížená",J332,0)</f>
        <v>0</v>
      </c>
      <c r="BG332" s="175">
        <f>IF(N332="zákl. přenesená",J332,0)</f>
        <v>0</v>
      </c>
      <c r="BH332" s="175">
        <f>IF(N332="sníž. přenesená",J332,0)</f>
        <v>0</v>
      </c>
      <c r="BI332" s="175">
        <f>IF(N332="nulová",J332,0)</f>
        <v>0</v>
      </c>
      <c r="BJ332" s="23" t="s">
        <v>26</v>
      </c>
      <c r="BK332" s="175">
        <f>ROUND(I332*H332,2)</f>
        <v>0</v>
      </c>
      <c r="BL332" s="23" t="s">
        <v>125</v>
      </c>
      <c r="BM332" s="23" t="s">
        <v>527</v>
      </c>
    </row>
    <row r="333" spans="2:65" s="1" customFormat="1" ht="27">
      <c r="B333" s="40"/>
      <c r="D333" s="176" t="s">
        <v>132</v>
      </c>
      <c r="F333" s="177" t="s">
        <v>528</v>
      </c>
      <c r="I333" s="178"/>
      <c r="L333" s="40"/>
      <c r="M333" s="179"/>
      <c r="N333" s="41"/>
      <c r="O333" s="41"/>
      <c r="P333" s="41"/>
      <c r="Q333" s="41"/>
      <c r="R333" s="41"/>
      <c r="S333" s="41"/>
      <c r="T333" s="69"/>
      <c r="AT333" s="23" t="s">
        <v>132</v>
      </c>
      <c r="AU333" s="23" t="s">
        <v>88</v>
      </c>
    </row>
    <row r="334" spans="2:65" s="10" customFormat="1" ht="13.5">
      <c r="B334" s="180"/>
      <c r="D334" s="176" t="s">
        <v>134</v>
      </c>
      <c r="E334" s="181" t="s">
        <v>5</v>
      </c>
      <c r="F334" s="182" t="s">
        <v>529</v>
      </c>
      <c r="H334" s="183">
        <v>2</v>
      </c>
      <c r="I334" s="184"/>
      <c r="L334" s="180"/>
      <c r="M334" s="185"/>
      <c r="N334" s="186"/>
      <c r="O334" s="186"/>
      <c r="P334" s="186"/>
      <c r="Q334" s="186"/>
      <c r="R334" s="186"/>
      <c r="S334" s="186"/>
      <c r="T334" s="187"/>
      <c r="AT334" s="181" t="s">
        <v>134</v>
      </c>
      <c r="AU334" s="181" t="s">
        <v>88</v>
      </c>
      <c r="AV334" s="10" t="s">
        <v>88</v>
      </c>
      <c r="AW334" s="10" t="s">
        <v>135</v>
      </c>
      <c r="AX334" s="10" t="s">
        <v>79</v>
      </c>
      <c r="AY334" s="181" t="s">
        <v>126</v>
      </c>
    </row>
    <row r="335" spans="2:65" s="11" customFormat="1" ht="13.5">
      <c r="B335" s="188"/>
      <c r="D335" s="176" t="s">
        <v>134</v>
      </c>
      <c r="E335" s="189" t="s">
        <v>5</v>
      </c>
      <c r="F335" s="190" t="s">
        <v>136</v>
      </c>
      <c r="H335" s="191">
        <v>2</v>
      </c>
      <c r="I335" s="192"/>
      <c r="L335" s="188"/>
      <c r="M335" s="193"/>
      <c r="N335" s="194"/>
      <c r="O335" s="194"/>
      <c r="P335" s="194"/>
      <c r="Q335" s="194"/>
      <c r="R335" s="194"/>
      <c r="S335" s="194"/>
      <c r="T335" s="195"/>
      <c r="AT335" s="189" t="s">
        <v>134</v>
      </c>
      <c r="AU335" s="189" t="s">
        <v>88</v>
      </c>
      <c r="AV335" s="11" t="s">
        <v>125</v>
      </c>
      <c r="AW335" s="11" t="s">
        <v>135</v>
      </c>
      <c r="AX335" s="11" t="s">
        <v>26</v>
      </c>
      <c r="AY335" s="189" t="s">
        <v>126</v>
      </c>
    </row>
    <row r="336" spans="2:65" s="1" customFormat="1" ht="16.5" customHeight="1">
      <c r="B336" s="163"/>
      <c r="C336" s="215" t="s">
        <v>530</v>
      </c>
      <c r="D336" s="215" t="s">
        <v>231</v>
      </c>
      <c r="E336" s="216" t="s">
        <v>531</v>
      </c>
      <c r="F336" s="217" t="s">
        <v>532</v>
      </c>
      <c r="G336" s="218" t="s">
        <v>234</v>
      </c>
      <c r="H336" s="219">
        <v>2.1</v>
      </c>
      <c r="I336" s="220"/>
      <c r="J336" s="221">
        <f>ROUND(I336*H336,2)</f>
        <v>0</v>
      </c>
      <c r="K336" s="217" t="s">
        <v>195</v>
      </c>
      <c r="L336" s="222"/>
      <c r="M336" s="223" t="s">
        <v>5</v>
      </c>
      <c r="N336" s="224" t="s">
        <v>50</v>
      </c>
      <c r="O336" s="41"/>
      <c r="P336" s="173">
        <f>O336*H336</f>
        <v>0</v>
      </c>
      <c r="Q336" s="173">
        <v>6.4000000000000005E-4</v>
      </c>
      <c r="R336" s="173">
        <f>Q336*H336</f>
        <v>1.3440000000000001E-3</v>
      </c>
      <c r="S336" s="173">
        <v>0</v>
      </c>
      <c r="T336" s="174">
        <f>S336*H336</f>
        <v>0</v>
      </c>
      <c r="AR336" s="23" t="s">
        <v>230</v>
      </c>
      <c r="AT336" s="23" t="s">
        <v>231</v>
      </c>
      <c r="AU336" s="23" t="s">
        <v>88</v>
      </c>
      <c r="AY336" s="23" t="s">
        <v>126</v>
      </c>
      <c r="BE336" s="175">
        <f>IF(N336="základní",J336,0)</f>
        <v>0</v>
      </c>
      <c r="BF336" s="175">
        <f>IF(N336="snížená",J336,0)</f>
        <v>0</v>
      </c>
      <c r="BG336" s="175">
        <f>IF(N336="zákl. přenesená",J336,0)</f>
        <v>0</v>
      </c>
      <c r="BH336" s="175">
        <f>IF(N336="sníž. přenesená",J336,0)</f>
        <v>0</v>
      </c>
      <c r="BI336" s="175">
        <f>IF(N336="nulová",J336,0)</f>
        <v>0</v>
      </c>
      <c r="BJ336" s="23" t="s">
        <v>26</v>
      </c>
      <c r="BK336" s="175">
        <f>ROUND(I336*H336,2)</f>
        <v>0</v>
      </c>
      <c r="BL336" s="23" t="s">
        <v>125</v>
      </c>
      <c r="BM336" s="23" t="s">
        <v>533</v>
      </c>
    </row>
    <row r="337" spans="2:65" s="1" customFormat="1" ht="13.5">
      <c r="B337" s="40"/>
      <c r="D337" s="176" t="s">
        <v>132</v>
      </c>
      <c r="F337" s="177" t="s">
        <v>534</v>
      </c>
      <c r="I337" s="178"/>
      <c r="L337" s="40"/>
      <c r="M337" s="179"/>
      <c r="N337" s="41"/>
      <c r="O337" s="41"/>
      <c r="P337" s="41"/>
      <c r="Q337" s="41"/>
      <c r="R337" s="41"/>
      <c r="S337" s="41"/>
      <c r="T337" s="69"/>
      <c r="AT337" s="23" t="s">
        <v>132</v>
      </c>
      <c r="AU337" s="23" t="s">
        <v>88</v>
      </c>
    </row>
    <row r="338" spans="2:65" s="10" customFormat="1" ht="13.5">
      <c r="B338" s="180"/>
      <c r="D338" s="176" t="s">
        <v>134</v>
      </c>
      <c r="E338" s="181" t="s">
        <v>5</v>
      </c>
      <c r="F338" s="182" t="s">
        <v>535</v>
      </c>
      <c r="H338" s="183">
        <v>2.1</v>
      </c>
      <c r="I338" s="184"/>
      <c r="L338" s="180"/>
      <c r="M338" s="185"/>
      <c r="N338" s="186"/>
      <c r="O338" s="186"/>
      <c r="P338" s="186"/>
      <c r="Q338" s="186"/>
      <c r="R338" s="186"/>
      <c r="S338" s="186"/>
      <c r="T338" s="187"/>
      <c r="AT338" s="181" t="s">
        <v>134</v>
      </c>
      <c r="AU338" s="181" t="s">
        <v>88</v>
      </c>
      <c r="AV338" s="10" t="s">
        <v>88</v>
      </c>
      <c r="AW338" s="10" t="s">
        <v>135</v>
      </c>
      <c r="AX338" s="10" t="s">
        <v>79</v>
      </c>
      <c r="AY338" s="181" t="s">
        <v>126</v>
      </c>
    </row>
    <row r="339" spans="2:65" s="11" customFormat="1" ht="13.5">
      <c r="B339" s="188"/>
      <c r="D339" s="176" t="s">
        <v>134</v>
      </c>
      <c r="E339" s="189" t="s">
        <v>5</v>
      </c>
      <c r="F339" s="190" t="s">
        <v>136</v>
      </c>
      <c r="H339" s="191">
        <v>2.1</v>
      </c>
      <c r="I339" s="192"/>
      <c r="L339" s="188"/>
      <c r="M339" s="193"/>
      <c r="N339" s="194"/>
      <c r="O339" s="194"/>
      <c r="P339" s="194"/>
      <c r="Q339" s="194"/>
      <c r="R339" s="194"/>
      <c r="S339" s="194"/>
      <c r="T339" s="195"/>
      <c r="AT339" s="189" t="s">
        <v>134</v>
      </c>
      <c r="AU339" s="189" t="s">
        <v>88</v>
      </c>
      <c r="AV339" s="11" t="s">
        <v>125</v>
      </c>
      <c r="AW339" s="11" t="s">
        <v>135</v>
      </c>
      <c r="AX339" s="11" t="s">
        <v>26</v>
      </c>
      <c r="AY339" s="189" t="s">
        <v>126</v>
      </c>
    </row>
    <row r="340" spans="2:65" s="1" customFormat="1" ht="16.5" customHeight="1">
      <c r="B340" s="163"/>
      <c r="C340" s="164" t="s">
        <v>536</v>
      </c>
      <c r="D340" s="164" t="s">
        <v>127</v>
      </c>
      <c r="E340" s="165" t="s">
        <v>537</v>
      </c>
      <c r="F340" s="166" t="s">
        <v>538</v>
      </c>
      <c r="G340" s="167" t="s">
        <v>234</v>
      </c>
      <c r="H340" s="168">
        <v>1</v>
      </c>
      <c r="I340" s="169"/>
      <c r="J340" s="170">
        <f>ROUND(I340*H340,2)</f>
        <v>0</v>
      </c>
      <c r="K340" s="166" t="s">
        <v>195</v>
      </c>
      <c r="L340" s="40"/>
      <c r="M340" s="171" t="s">
        <v>5</v>
      </c>
      <c r="N340" s="172" t="s">
        <v>50</v>
      </c>
      <c r="O340" s="41"/>
      <c r="P340" s="173">
        <f>O340*H340</f>
        <v>0</v>
      </c>
      <c r="Q340" s="173">
        <v>0.34089999999999998</v>
      </c>
      <c r="R340" s="173">
        <f>Q340*H340</f>
        <v>0.34089999999999998</v>
      </c>
      <c r="S340" s="173">
        <v>0</v>
      </c>
      <c r="T340" s="174">
        <f>S340*H340</f>
        <v>0</v>
      </c>
      <c r="AR340" s="23" t="s">
        <v>125</v>
      </c>
      <c r="AT340" s="23" t="s">
        <v>127</v>
      </c>
      <c r="AU340" s="23" t="s">
        <v>88</v>
      </c>
      <c r="AY340" s="23" t="s">
        <v>126</v>
      </c>
      <c r="BE340" s="175">
        <f>IF(N340="základní",J340,0)</f>
        <v>0</v>
      </c>
      <c r="BF340" s="175">
        <f>IF(N340="snížená",J340,0)</f>
        <v>0</v>
      </c>
      <c r="BG340" s="175">
        <f>IF(N340="zákl. přenesená",J340,0)</f>
        <v>0</v>
      </c>
      <c r="BH340" s="175">
        <f>IF(N340="sníž. přenesená",J340,0)</f>
        <v>0</v>
      </c>
      <c r="BI340" s="175">
        <f>IF(N340="nulová",J340,0)</f>
        <v>0</v>
      </c>
      <c r="BJ340" s="23" t="s">
        <v>26</v>
      </c>
      <c r="BK340" s="175">
        <f>ROUND(I340*H340,2)</f>
        <v>0</v>
      </c>
      <c r="BL340" s="23" t="s">
        <v>125</v>
      </c>
      <c r="BM340" s="23" t="s">
        <v>539</v>
      </c>
    </row>
    <row r="341" spans="2:65" s="1" customFormat="1" ht="13.5">
      <c r="B341" s="40"/>
      <c r="D341" s="176" t="s">
        <v>132</v>
      </c>
      <c r="F341" s="177" t="s">
        <v>538</v>
      </c>
      <c r="I341" s="178"/>
      <c r="L341" s="40"/>
      <c r="M341" s="179"/>
      <c r="N341" s="41"/>
      <c r="O341" s="41"/>
      <c r="P341" s="41"/>
      <c r="Q341" s="41"/>
      <c r="R341" s="41"/>
      <c r="S341" s="41"/>
      <c r="T341" s="69"/>
      <c r="AT341" s="23" t="s">
        <v>132</v>
      </c>
      <c r="AU341" s="23" t="s">
        <v>88</v>
      </c>
    </row>
    <row r="342" spans="2:65" s="10" customFormat="1" ht="13.5">
      <c r="B342" s="180"/>
      <c r="D342" s="176" t="s">
        <v>134</v>
      </c>
      <c r="E342" s="181" t="s">
        <v>5</v>
      </c>
      <c r="F342" s="182" t="s">
        <v>540</v>
      </c>
      <c r="H342" s="183">
        <v>1</v>
      </c>
      <c r="I342" s="184"/>
      <c r="L342" s="180"/>
      <c r="M342" s="185"/>
      <c r="N342" s="186"/>
      <c r="O342" s="186"/>
      <c r="P342" s="186"/>
      <c r="Q342" s="186"/>
      <c r="R342" s="186"/>
      <c r="S342" s="186"/>
      <c r="T342" s="187"/>
      <c r="AT342" s="181" t="s">
        <v>134</v>
      </c>
      <c r="AU342" s="181" t="s">
        <v>88</v>
      </c>
      <c r="AV342" s="10" t="s">
        <v>88</v>
      </c>
      <c r="AW342" s="10" t="s">
        <v>135</v>
      </c>
      <c r="AX342" s="10" t="s">
        <v>79</v>
      </c>
      <c r="AY342" s="181" t="s">
        <v>126</v>
      </c>
    </row>
    <row r="343" spans="2:65" s="11" customFormat="1" ht="13.5">
      <c r="B343" s="188"/>
      <c r="D343" s="176" t="s">
        <v>134</v>
      </c>
      <c r="E343" s="189" t="s">
        <v>5</v>
      </c>
      <c r="F343" s="190" t="s">
        <v>136</v>
      </c>
      <c r="H343" s="191">
        <v>1</v>
      </c>
      <c r="I343" s="192"/>
      <c r="L343" s="188"/>
      <c r="M343" s="193"/>
      <c r="N343" s="194"/>
      <c r="O343" s="194"/>
      <c r="P343" s="194"/>
      <c r="Q343" s="194"/>
      <c r="R343" s="194"/>
      <c r="S343" s="194"/>
      <c r="T343" s="195"/>
      <c r="AT343" s="189" t="s">
        <v>134</v>
      </c>
      <c r="AU343" s="189" t="s">
        <v>88</v>
      </c>
      <c r="AV343" s="11" t="s">
        <v>125</v>
      </c>
      <c r="AW343" s="11" t="s">
        <v>135</v>
      </c>
      <c r="AX343" s="11" t="s">
        <v>26</v>
      </c>
      <c r="AY343" s="189" t="s">
        <v>126</v>
      </c>
    </row>
    <row r="344" spans="2:65" s="1" customFormat="1" ht="16.5" customHeight="1">
      <c r="B344" s="163"/>
      <c r="C344" s="215" t="s">
        <v>541</v>
      </c>
      <c r="D344" s="215" t="s">
        <v>231</v>
      </c>
      <c r="E344" s="216" t="s">
        <v>542</v>
      </c>
      <c r="F344" s="217" t="s">
        <v>543</v>
      </c>
      <c r="G344" s="218" t="s">
        <v>234</v>
      </c>
      <c r="H344" s="219">
        <v>1</v>
      </c>
      <c r="I344" s="220"/>
      <c r="J344" s="221">
        <f>ROUND(I344*H344,2)</f>
        <v>0</v>
      </c>
      <c r="K344" s="217" t="s">
        <v>195</v>
      </c>
      <c r="L344" s="222"/>
      <c r="M344" s="223" t="s">
        <v>5</v>
      </c>
      <c r="N344" s="224" t="s">
        <v>50</v>
      </c>
      <c r="O344" s="41"/>
      <c r="P344" s="173">
        <f>O344*H344</f>
        <v>0</v>
      </c>
      <c r="Q344" s="173">
        <v>7.1999999999999995E-2</v>
      </c>
      <c r="R344" s="173">
        <f>Q344*H344</f>
        <v>7.1999999999999995E-2</v>
      </c>
      <c r="S344" s="173">
        <v>0</v>
      </c>
      <c r="T344" s="174">
        <f>S344*H344</f>
        <v>0</v>
      </c>
      <c r="AR344" s="23" t="s">
        <v>230</v>
      </c>
      <c r="AT344" s="23" t="s">
        <v>231</v>
      </c>
      <c r="AU344" s="23" t="s">
        <v>88</v>
      </c>
      <c r="AY344" s="23" t="s">
        <v>126</v>
      </c>
      <c r="BE344" s="175">
        <f>IF(N344="základní",J344,0)</f>
        <v>0</v>
      </c>
      <c r="BF344" s="175">
        <f>IF(N344="snížená",J344,0)</f>
        <v>0</v>
      </c>
      <c r="BG344" s="175">
        <f>IF(N344="zákl. přenesená",J344,0)</f>
        <v>0</v>
      </c>
      <c r="BH344" s="175">
        <f>IF(N344="sníž. přenesená",J344,0)</f>
        <v>0</v>
      </c>
      <c r="BI344" s="175">
        <f>IF(N344="nulová",J344,0)</f>
        <v>0</v>
      </c>
      <c r="BJ344" s="23" t="s">
        <v>26</v>
      </c>
      <c r="BK344" s="175">
        <f>ROUND(I344*H344,2)</f>
        <v>0</v>
      </c>
      <c r="BL344" s="23" t="s">
        <v>125</v>
      </c>
      <c r="BM344" s="23" t="s">
        <v>544</v>
      </c>
    </row>
    <row r="345" spans="2:65" s="1" customFormat="1" ht="13.5">
      <c r="B345" s="40"/>
      <c r="D345" s="176" t="s">
        <v>132</v>
      </c>
      <c r="F345" s="177" t="s">
        <v>543</v>
      </c>
      <c r="I345" s="178"/>
      <c r="L345" s="40"/>
      <c r="M345" s="179"/>
      <c r="N345" s="41"/>
      <c r="O345" s="41"/>
      <c r="P345" s="41"/>
      <c r="Q345" s="41"/>
      <c r="R345" s="41"/>
      <c r="S345" s="41"/>
      <c r="T345" s="69"/>
      <c r="AT345" s="23" t="s">
        <v>132</v>
      </c>
      <c r="AU345" s="23" t="s">
        <v>88</v>
      </c>
    </row>
    <row r="346" spans="2:65" s="10" customFormat="1" ht="13.5">
      <c r="B346" s="180"/>
      <c r="D346" s="176" t="s">
        <v>134</v>
      </c>
      <c r="E346" s="181" t="s">
        <v>5</v>
      </c>
      <c r="F346" s="182" t="s">
        <v>545</v>
      </c>
      <c r="H346" s="183">
        <v>1</v>
      </c>
      <c r="I346" s="184"/>
      <c r="L346" s="180"/>
      <c r="M346" s="185"/>
      <c r="N346" s="186"/>
      <c r="O346" s="186"/>
      <c r="P346" s="186"/>
      <c r="Q346" s="186"/>
      <c r="R346" s="186"/>
      <c r="S346" s="186"/>
      <c r="T346" s="187"/>
      <c r="AT346" s="181" t="s">
        <v>134</v>
      </c>
      <c r="AU346" s="181" t="s">
        <v>88</v>
      </c>
      <c r="AV346" s="10" t="s">
        <v>88</v>
      </c>
      <c r="AW346" s="10" t="s">
        <v>135</v>
      </c>
      <c r="AX346" s="10" t="s">
        <v>79</v>
      </c>
      <c r="AY346" s="181" t="s">
        <v>126</v>
      </c>
    </row>
    <row r="347" spans="2:65" s="11" customFormat="1" ht="13.5">
      <c r="B347" s="188"/>
      <c r="D347" s="176" t="s">
        <v>134</v>
      </c>
      <c r="E347" s="189" t="s">
        <v>5</v>
      </c>
      <c r="F347" s="190" t="s">
        <v>136</v>
      </c>
      <c r="H347" s="191">
        <v>1</v>
      </c>
      <c r="I347" s="192"/>
      <c r="L347" s="188"/>
      <c r="M347" s="193"/>
      <c r="N347" s="194"/>
      <c r="O347" s="194"/>
      <c r="P347" s="194"/>
      <c r="Q347" s="194"/>
      <c r="R347" s="194"/>
      <c r="S347" s="194"/>
      <c r="T347" s="195"/>
      <c r="AT347" s="189" t="s">
        <v>134</v>
      </c>
      <c r="AU347" s="189" t="s">
        <v>88</v>
      </c>
      <c r="AV347" s="11" t="s">
        <v>125</v>
      </c>
      <c r="AW347" s="11" t="s">
        <v>135</v>
      </c>
      <c r="AX347" s="11" t="s">
        <v>26</v>
      </c>
      <c r="AY347" s="189" t="s">
        <v>126</v>
      </c>
    </row>
    <row r="348" spans="2:65" s="1" customFormat="1" ht="25.5" customHeight="1">
      <c r="B348" s="163"/>
      <c r="C348" s="215" t="s">
        <v>546</v>
      </c>
      <c r="D348" s="215" t="s">
        <v>231</v>
      </c>
      <c r="E348" s="216" t="s">
        <v>547</v>
      </c>
      <c r="F348" s="217" t="s">
        <v>548</v>
      </c>
      <c r="G348" s="218" t="s">
        <v>234</v>
      </c>
      <c r="H348" s="219">
        <v>1</v>
      </c>
      <c r="I348" s="220"/>
      <c r="J348" s="221">
        <f>ROUND(I348*H348,2)</f>
        <v>0</v>
      </c>
      <c r="K348" s="217" t="s">
        <v>195</v>
      </c>
      <c r="L348" s="222"/>
      <c r="M348" s="223" t="s">
        <v>5</v>
      </c>
      <c r="N348" s="224" t="s">
        <v>50</v>
      </c>
      <c r="O348" s="41"/>
      <c r="P348" s="173">
        <f>O348*H348</f>
        <v>0</v>
      </c>
      <c r="Q348" s="173">
        <v>0.08</v>
      </c>
      <c r="R348" s="173">
        <f>Q348*H348</f>
        <v>0.08</v>
      </c>
      <c r="S348" s="173">
        <v>0</v>
      </c>
      <c r="T348" s="174">
        <f>S348*H348</f>
        <v>0</v>
      </c>
      <c r="AR348" s="23" t="s">
        <v>230</v>
      </c>
      <c r="AT348" s="23" t="s">
        <v>231</v>
      </c>
      <c r="AU348" s="23" t="s">
        <v>88</v>
      </c>
      <c r="AY348" s="23" t="s">
        <v>126</v>
      </c>
      <c r="BE348" s="175">
        <f>IF(N348="základní",J348,0)</f>
        <v>0</v>
      </c>
      <c r="BF348" s="175">
        <f>IF(N348="snížená",J348,0)</f>
        <v>0</v>
      </c>
      <c r="BG348" s="175">
        <f>IF(N348="zákl. přenesená",J348,0)</f>
        <v>0</v>
      </c>
      <c r="BH348" s="175">
        <f>IF(N348="sníž. přenesená",J348,0)</f>
        <v>0</v>
      </c>
      <c r="BI348" s="175">
        <f>IF(N348="nulová",J348,0)</f>
        <v>0</v>
      </c>
      <c r="BJ348" s="23" t="s">
        <v>26</v>
      </c>
      <c r="BK348" s="175">
        <f>ROUND(I348*H348,2)</f>
        <v>0</v>
      </c>
      <c r="BL348" s="23" t="s">
        <v>125</v>
      </c>
      <c r="BM348" s="23" t="s">
        <v>549</v>
      </c>
    </row>
    <row r="349" spans="2:65" s="1" customFormat="1" ht="27">
      <c r="B349" s="40"/>
      <c r="D349" s="176" t="s">
        <v>132</v>
      </c>
      <c r="F349" s="177" t="s">
        <v>550</v>
      </c>
      <c r="I349" s="178"/>
      <c r="L349" s="40"/>
      <c r="M349" s="179"/>
      <c r="N349" s="41"/>
      <c r="O349" s="41"/>
      <c r="P349" s="41"/>
      <c r="Q349" s="41"/>
      <c r="R349" s="41"/>
      <c r="S349" s="41"/>
      <c r="T349" s="69"/>
      <c r="AT349" s="23" t="s">
        <v>132</v>
      </c>
      <c r="AU349" s="23" t="s">
        <v>88</v>
      </c>
    </row>
    <row r="350" spans="2:65" s="10" customFormat="1" ht="13.5">
      <c r="B350" s="180"/>
      <c r="D350" s="176" t="s">
        <v>134</v>
      </c>
      <c r="E350" s="181" t="s">
        <v>5</v>
      </c>
      <c r="F350" s="182" t="s">
        <v>545</v>
      </c>
      <c r="H350" s="183">
        <v>1</v>
      </c>
      <c r="I350" s="184"/>
      <c r="L350" s="180"/>
      <c r="M350" s="185"/>
      <c r="N350" s="186"/>
      <c r="O350" s="186"/>
      <c r="P350" s="186"/>
      <c r="Q350" s="186"/>
      <c r="R350" s="186"/>
      <c r="S350" s="186"/>
      <c r="T350" s="187"/>
      <c r="AT350" s="181" t="s">
        <v>134</v>
      </c>
      <c r="AU350" s="181" t="s">
        <v>88</v>
      </c>
      <c r="AV350" s="10" t="s">
        <v>88</v>
      </c>
      <c r="AW350" s="10" t="s">
        <v>135</v>
      </c>
      <c r="AX350" s="10" t="s">
        <v>79</v>
      </c>
      <c r="AY350" s="181" t="s">
        <v>126</v>
      </c>
    </row>
    <row r="351" spans="2:65" s="11" customFormat="1" ht="13.5">
      <c r="B351" s="188"/>
      <c r="D351" s="176" t="s">
        <v>134</v>
      </c>
      <c r="E351" s="189" t="s">
        <v>5</v>
      </c>
      <c r="F351" s="190" t="s">
        <v>136</v>
      </c>
      <c r="H351" s="191">
        <v>1</v>
      </c>
      <c r="I351" s="192"/>
      <c r="L351" s="188"/>
      <c r="M351" s="193"/>
      <c r="N351" s="194"/>
      <c r="O351" s="194"/>
      <c r="P351" s="194"/>
      <c r="Q351" s="194"/>
      <c r="R351" s="194"/>
      <c r="S351" s="194"/>
      <c r="T351" s="195"/>
      <c r="AT351" s="189" t="s">
        <v>134</v>
      </c>
      <c r="AU351" s="189" t="s">
        <v>88</v>
      </c>
      <c r="AV351" s="11" t="s">
        <v>125</v>
      </c>
      <c r="AW351" s="11" t="s">
        <v>135</v>
      </c>
      <c r="AX351" s="11" t="s">
        <v>26</v>
      </c>
      <c r="AY351" s="189" t="s">
        <v>126</v>
      </c>
    </row>
    <row r="352" spans="2:65" s="1" customFormat="1" ht="16.5" customHeight="1">
      <c r="B352" s="163"/>
      <c r="C352" s="215" t="s">
        <v>551</v>
      </c>
      <c r="D352" s="215" t="s">
        <v>231</v>
      </c>
      <c r="E352" s="216" t="s">
        <v>552</v>
      </c>
      <c r="F352" s="217" t="s">
        <v>553</v>
      </c>
      <c r="G352" s="218" t="s">
        <v>234</v>
      </c>
      <c r="H352" s="219">
        <v>1</v>
      </c>
      <c r="I352" s="220"/>
      <c r="J352" s="221">
        <f>ROUND(I352*H352,2)</f>
        <v>0</v>
      </c>
      <c r="K352" s="217" t="s">
        <v>195</v>
      </c>
      <c r="L352" s="222"/>
      <c r="M352" s="223" t="s">
        <v>5</v>
      </c>
      <c r="N352" s="224" t="s">
        <v>50</v>
      </c>
      <c r="O352" s="41"/>
      <c r="P352" s="173">
        <f>O352*H352</f>
        <v>0</v>
      </c>
      <c r="Q352" s="173">
        <v>0.111</v>
      </c>
      <c r="R352" s="173">
        <f>Q352*H352</f>
        <v>0.111</v>
      </c>
      <c r="S352" s="173">
        <v>0</v>
      </c>
      <c r="T352" s="174">
        <f>S352*H352</f>
        <v>0</v>
      </c>
      <c r="AR352" s="23" t="s">
        <v>230</v>
      </c>
      <c r="AT352" s="23" t="s">
        <v>231</v>
      </c>
      <c r="AU352" s="23" t="s">
        <v>88</v>
      </c>
      <c r="AY352" s="23" t="s">
        <v>126</v>
      </c>
      <c r="BE352" s="175">
        <f>IF(N352="základní",J352,0)</f>
        <v>0</v>
      </c>
      <c r="BF352" s="175">
        <f>IF(N352="snížená",J352,0)</f>
        <v>0</v>
      </c>
      <c r="BG352" s="175">
        <f>IF(N352="zákl. přenesená",J352,0)</f>
        <v>0</v>
      </c>
      <c r="BH352" s="175">
        <f>IF(N352="sníž. přenesená",J352,0)</f>
        <v>0</v>
      </c>
      <c r="BI352" s="175">
        <f>IF(N352="nulová",J352,0)</f>
        <v>0</v>
      </c>
      <c r="BJ352" s="23" t="s">
        <v>26</v>
      </c>
      <c r="BK352" s="175">
        <f>ROUND(I352*H352,2)</f>
        <v>0</v>
      </c>
      <c r="BL352" s="23" t="s">
        <v>125</v>
      </c>
      <c r="BM352" s="23" t="s">
        <v>554</v>
      </c>
    </row>
    <row r="353" spans="2:65" s="1" customFormat="1" ht="27">
      <c r="B353" s="40"/>
      <c r="D353" s="176" t="s">
        <v>132</v>
      </c>
      <c r="F353" s="177" t="s">
        <v>555</v>
      </c>
      <c r="I353" s="178"/>
      <c r="L353" s="40"/>
      <c r="M353" s="179"/>
      <c r="N353" s="41"/>
      <c r="O353" s="41"/>
      <c r="P353" s="41"/>
      <c r="Q353" s="41"/>
      <c r="R353" s="41"/>
      <c r="S353" s="41"/>
      <c r="T353" s="69"/>
      <c r="AT353" s="23" t="s">
        <v>132</v>
      </c>
      <c r="AU353" s="23" t="s">
        <v>88</v>
      </c>
    </row>
    <row r="354" spans="2:65" s="10" customFormat="1" ht="13.5">
      <c r="B354" s="180"/>
      <c r="D354" s="176" t="s">
        <v>134</v>
      </c>
      <c r="E354" s="181" t="s">
        <v>5</v>
      </c>
      <c r="F354" s="182" t="s">
        <v>545</v>
      </c>
      <c r="H354" s="183">
        <v>1</v>
      </c>
      <c r="I354" s="184"/>
      <c r="L354" s="180"/>
      <c r="M354" s="185"/>
      <c r="N354" s="186"/>
      <c r="O354" s="186"/>
      <c r="P354" s="186"/>
      <c r="Q354" s="186"/>
      <c r="R354" s="186"/>
      <c r="S354" s="186"/>
      <c r="T354" s="187"/>
      <c r="AT354" s="181" t="s">
        <v>134</v>
      </c>
      <c r="AU354" s="181" t="s">
        <v>88</v>
      </c>
      <c r="AV354" s="10" t="s">
        <v>88</v>
      </c>
      <c r="AW354" s="10" t="s">
        <v>135</v>
      </c>
      <c r="AX354" s="10" t="s">
        <v>79</v>
      </c>
      <c r="AY354" s="181" t="s">
        <v>126</v>
      </c>
    </row>
    <row r="355" spans="2:65" s="11" customFormat="1" ht="13.5">
      <c r="B355" s="188"/>
      <c r="D355" s="176" t="s">
        <v>134</v>
      </c>
      <c r="E355" s="189" t="s">
        <v>5</v>
      </c>
      <c r="F355" s="190" t="s">
        <v>136</v>
      </c>
      <c r="H355" s="191">
        <v>1</v>
      </c>
      <c r="I355" s="192"/>
      <c r="L355" s="188"/>
      <c r="M355" s="193"/>
      <c r="N355" s="194"/>
      <c r="O355" s="194"/>
      <c r="P355" s="194"/>
      <c r="Q355" s="194"/>
      <c r="R355" s="194"/>
      <c r="S355" s="194"/>
      <c r="T355" s="195"/>
      <c r="AT355" s="189" t="s">
        <v>134</v>
      </c>
      <c r="AU355" s="189" t="s">
        <v>88</v>
      </c>
      <c r="AV355" s="11" t="s">
        <v>125</v>
      </c>
      <c r="AW355" s="11" t="s">
        <v>135</v>
      </c>
      <c r="AX355" s="11" t="s">
        <v>26</v>
      </c>
      <c r="AY355" s="189" t="s">
        <v>126</v>
      </c>
    </row>
    <row r="356" spans="2:65" s="1" customFormat="1" ht="16.5" customHeight="1">
      <c r="B356" s="163"/>
      <c r="C356" s="215" t="s">
        <v>556</v>
      </c>
      <c r="D356" s="215" t="s">
        <v>231</v>
      </c>
      <c r="E356" s="216" t="s">
        <v>557</v>
      </c>
      <c r="F356" s="217" t="s">
        <v>558</v>
      </c>
      <c r="G356" s="218" t="s">
        <v>234</v>
      </c>
      <c r="H356" s="219">
        <v>1</v>
      </c>
      <c r="I356" s="220"/>
      <c r="J356" s="221">
        <f>ROUND(I356*H356,2)</f>
        <v>0</v>
      </c>
      <c r="K356" s="217" t="s">
        <v>195</v>
      </c>
      <c r="L356" s="222"/>
      <c r="M356" s="223" t="s">
        <v>5</v>
      </c>
      <c r="N356" s="224" t="s">
        <v>50</v>
      </c>
      <c r="O356" s="41"/>
      <c r="P356" s="173">
        <f>O356*H356</f>
        <v>0</v>
      </c>
      <c r="Q356" s="173">
        <v>2.7E-2</v>
      </c>
      <c r="R356" s="173">
        <f>Q356*H356</f>
        <v>2.7E-2</v>
      </c>
      <c r="S356" s="173">
        <v>0</v>
      </c>
      <c r="T356" s="174">
        <f>S356*H356</f>
        <v>0</v>
      </c>
      <c r="AR356" s="23" t="s">
        <v>230</v>
      </c>
      <c r="AT356" s="23" t="s">
        <v>231</v>
      </c>
      <c r="AU356" s="23" t="s">
        <v>88</v>
      </c>
      <c r="AY356" s="23" t="s">
        <v>126</v>
      </c>
      <c r="BE356" s="175">
        <f>IF(N356="základní",J356,0)</f>
        <v>0</v>
      </c>
      <c r="BF356" s="175">
        <f>IF(N356="snížená",J356,0)</f>
        <v>0</v>
      </c>
      <c r="BG356" s="175">
        <f>IF(N356="zákl. přenesená",J356,0)</f>
        <v>0</v>
      </c>
      <c r="BH356" s="175">
        <f>IF(N356="sníž. přenesená",J356,0)</f>
        <v>0</v>
      </c>
      <c r="BI356" s="175">
        <f>IF(N356="nulová",J356,0)</f>
        <v>0</v>
      </c>
      <c r="BJ356" s="23" t="s">
        <v>26</v>
      </c>
      <c r="BK356" s="175">
        <f>ROUND(I356*H356,2)</f>
        <v>0</v>
      </c>
      <c r="BL356" s="23" t="s">
        <v>125</v>
      </c>
      <c r="BM356" s="23" t="s">
        <v>559</v>
      </c>
    </row>
    <row r="357" spans="2:65" s="1" customFormat="1" ht="27">
      <c r="B357" s="40"/>
      <c r="D357" s="176" t="s">
        <v>132</v>
      </c>
      <c r="F357" s="177" t="s">
        <v>560</v>
      </c>
      <c r="I357" s="178"/>
      <c r="L357" s="40"/>
      <c r="M357" s="179"/>
      <c r="N357" s="41"/>
      <c r="O357" s="41"/>
      <c r="P357" s="41"/>
      <c r="Q357" s="41"/>
      <c r="R357" s="41"/>
      <c r="S357" s="41"/>
      <c r="T357" s="69"/>
      <c r="AT357" s="23" t="s">
        <v>132</v>
      </c>
      <c r="AU357" s="23" t="s">
        <v>88</v>
      </c>
    </row>
    <row r="358" spans="2:65" s="10" customFormat="1" ht="13.5">
      <c r="B358" s="180"/>
      <c r="D358" s="176" t="s">
        <v>134</v>
      </c>
      <c r="E358" s="181" t="s">
        <v>5</v>
      </c>
      <c r="F358" s="182" t="s">
        <v>545</v>
      </c>
      <c r="H358" s="183">
        <v>1</v>
      </c>
      <c r="I358" s="184"/>
      <c r="L358" s="180"/>
      <c r="M358" s="185"/>
      <c r="N358" s="186"/>
      <c r="O358" s="186"/>
      <c r="P358" s="186"/>
      <c r="Q358" s="186"/>
      <c r="R358" s="186"/>
      <c r="S358" s="186"/>
      <c r="T358" s="187"/>
      <c r="AT358" s="181" t="s">
        <v>134</v>
      </c>
      <c r="AU358" s="181" t="s">
        <v>88</v>
      </c>
      <c r="AV358" s="10" t="s">
        <v>88</v>
      </c>
      <c r="AW358" s="10" t="s">
        <v>135</v>
      </c>
      <c r="AX358" s="10" t="s">
        <v>79</v>
      </c>
      <c r="AY358" s="181" t="s">
        <v>126</v>
      </c>
    </row>
    <row r="359" spans="2:65" s="11" customFormat="1" ht="13.5">
      <c r="B359" s="188"/>
      <c r="D359" s="176" t="s">
        <v>134</v>
      </c>
      <c r="E359" s="189" t="s">
        <v>5</v>
      </c>
      <c r="F359" s="190" t="s">
        <v>136</v>
      </c>
      <c r="H359" s="191">
        <v>1</v>
      </c>
      <c r="I359" s="192"/>
      <c r="L359" s="188"/>
      <c r="M359" s="193"/>
      <c r="N359" s="194"/>
      <c r="O359" s="194"/>
      <c r="P359" s="194"/>
      <c r="Q359" s="194"/>
      <c r="R359" s="194"/>
      <c r="S359" s="194"/>
      <c r="T359" s="195"/>
      <c r="AT359" s="189" t="s">
        <v>134</v>
      </c>
      <c r="AU359" s="189" t="s">
        <v>88</v>
      </c>
      <c r="AV359" s="11" t="s">
        <v>125</v>
      </c>
      <c r="AW359" s="11" t="s">
        <v>135</v>
      </c>
      <c r="AX359" s="11" t="s">
        <v>26</v>
      </c>
      <c r="AY359" s="189" t="s">
        <v>126</v>
      </c>
    </row>
    <row r="360" spans="2:65" s="1" customFormat="1" ht="16.5" customHeight="1">
      <c r="B360" s="163"/>
      <c r="C360" s="215" t="s">
        <v>561</v>
      </c>
      <c r="D360" s="215" t="s">
        <v>231</v>
      </c>
      <c r="E360" s="216" t="s">
        <v>562</v>
      </c>
      <c r="F360" s="217" t="s">
        <v>563</v>
      </c>
      <c r="G360" s="218" t="s">
        <v>234</v>
      </c>
      <c r="H360" s="219">
        <v>1</v>
      </c>
      <c r="I360" s="220"/>
      <c r="J360" s="221">
        <f>ROUND(I360*H360,2)</f>
        <v>0</v>
      </c>
      <c r="K360" s="217" t="s">
        <v>195</v>
      </c>
      <c r="L360" s="222"/>
      <c r="M360" s="223" t="s">
        <v>5</v>
      </c>
      <c r="N360" s="224" t="s">
        <v>50</v>
      </c>
      <c r="O360" s="41"/>
      <c r="P360" s="173">
        <f>O360*H360</f>
        <v>0</v>
      </c>
      <c r="Q360" s="173">
        <v>1E-3</v>
      </c>
      <c r="R360" s="173">
        <f>Q360*H360</f>
        <v>1E-3</v>
      </c>
      <c r="S360" s="173">
        <v>0</v>
      </c>
      <c r="T360" s="174">
        <f>S360*H360</f>
        <v>0</v>
      </c>
      <c r="AR360" s="23" t="s">
        <v>230</v>
      </c>
      <c r="AT360" s="23" t="s">
        <v>231</v>
      </c>
      <c r="AU360" s="23" t="s">
        <v>88</v>
      </c>
      <c r="AY360" s="23" t="s">
        <v>126</v>
      </c>
      <c r="BE360" s="175">
        <f>IF(N360="základní",J360,0)</f>
        <v>0</v>
      </c>
      <c r="BF360" s="175">
        <f>IF(N360="snížená",J360,0)</f>
        <v>0</v>
      </c>
      <c r="BG360" s="175">
        <f>IF(N360="zákl. přenesená",J360,0)</f>
        <v>0</v>
      </c>
      <c r="BH360" s="175">
        <f>IF(N360="sníž. přenesená",J360,0)</f>
        <v>0</v>
      </c>
      <c r="BI360" s="175">
        <f>IF(N360="nulová",J360,0)</f>
        <v>0</v>
      </c>
      <c r="BJ360" s="23" t="s">
        <v>26</v>
      </c>
      <c r="BK360" s="175">
        <f>ROUND(I360*H360,2)</f>
        <v>0</v>
      </c>
      <c r="BL360" s="23" t="s">
        <v>125</v>
      </c>
      <c r="BM360" s="23" t="s">
        <v>564</v>
      </c>
    </row>
    <row r="361" spans="2:65" s="1" customFormat="1" ht="27">
      <c r="B361" s="40"/>
      <c r="D361" s="176" t="s">
        <v>132</v>
      </c>
      <c r="F361" s="177" t="s">
        <v>565</v>
      </c>
      <c r="I361" s="178"/>
      <c r="L361" s="40"/>
      <c r="M361" s="179"/>
      <c r="N361" s="41"/>
      <c r="O361" s="41"/>
      <c r="P361" s="41"/>
      <c r="Q361" s="41"/>
      <c r="R361" s="41"/>
      <c r="S361" s="41"/>
      <c r="T361" s="69"/>
      <c r="AT361" s="23" t="s">
        <v>132</v>
      </c>
      <c r="AU361" s="23" t="s">
        <v>88</v>
      </c>
    </row>
    <row r="362" spans="2:65" s="1" customFormat="1" ht="27">
      <c r="B362" s="40"/>
      <c r="D362" s="176" t="s">
        <v>348</v>
      </c>
      <c r="F362" s="225" t="s">
        <v>566</v>
      </c>
      <c r="I362" s="178"/>
      <c r="L362" s="40"/>
      <c r="M362" s="179"/>
      <c r="N362" s="41"/>
      <c r="O362" s="41"/>
      <c r="P362" s="41"/>
      <c r="Q362" s="41"/>
      <c r="R362" s="41"/>
      <c r="S362" s="41"/>
      <c r="T362" s="69"/>
      <c r="AT362" s="23" t="s">
        <v>348</v>
      </c>
      <c r="AU362" s="23" t="s">
        <v>88</v>
      </c>
    </row>
    <row r="363" spans="2:65" s="10" customFormat="1" ht="13.5">
      <c r="B363" s="180"/>
      <c r="D363" s="176" t="s">
        <v>134</v>
      </c>
      <c r="E363" s="181" t="s">
        <v>5</v>
      </c>
      <c r="F363" s="182" t="s">
        <v>545</v>
      </c>
      <c r="H363" s="183">
        <v>1</v>
      </c>
      <c r="I363" s="184"/>
      <c r="L363" s="180"/>
      <c r="M363" s="185"/>
      <c r="N363" s="186"/>
      <c r="O363" s="186"/>
      <c r="P363" s="186"/>
      <c r="Q363" s="186"/>
      <c r="R363" s="186"/>
      <c r="S363" s="186"/>
      <c r="T363" s="187"/>
      <c r="AT363" s="181" t="s">
        <v>134</v>
      </c>
      <c r="AU363" s="181" t="s">
        <v>88</v>
      </c>
      <c r="AV363" s="10" t="s">
        <v>88</v>
      </c>
      <c r="AW363" s="10" t="s">
        <v>135</v>
      </c>
      <c r="AX363" s="10" t="s">
        <v>79</v>
      </c>
      <c r="AY363" s="181" t="s">
        <v>126</v>
      </c>
    </row>
    <row r="364" spans="2:65" s="11" customFormat="1" ht="13.5">
      <c r="B364" s="188"/>
      <c r="D364" s="176" t="s">
        <v>134</v>
      </c>
      <c r="E364" s="189" t="s">
        <v>5</v>
      </c>
      <c r="F364" s="190" t="s">
        <v>136</v>
      </c>
      <c r="H364" s="191">
        <v>1</v>
      </c>
      <c r="I364" s="192"/>
      <c r="L364" s="188"/>
      <c r="M364" s="193"/>
      <c r="N364" s="194"/>
      <c r="O364" s="194"/>
      <c r="P364" s="194"/>
      <c r="Q364" s="194"/>
      <c r="R364" s="194"/>
      <c r="S364" s="194"/>
      <c r="T364" s="195"/>
      <c r="AT364" s="189" t="s">
        <v>134</v>
      </c>
      <c r="AU364" s="189" t="s">
        <v>88</v>
      </c>
      <c r="AV364" s="11" t="s">
        <v>125</v>
      </c>
      <c r="AW364" s="11" t="s">
        <v>135</v>
      </c>
      <c r="AX364" s="11" t="s">
        <v>26</v>
      </c>
      <c r="AY364" s="189" t="s">
        <v>126</v>
      </c>
    </row>
    <row r="365" spans="2:65" s="1" customFormat="1" ht="25.5" customHeight="1">
      <c r="B365" s="163"/>
      <c r="C365" s="164" t="s">
        <v>567</v>
      </c>
      <c r="D365" s="164" t="s">
        <v>127</v>
      </c>
      <c r="E365" s="165" t="s">
        <v>568</v>
      </c>
      <c r="F365" s="166" t="s">
        <v>569</v>
      </c>
      <c r="G365" s="167" t="s">
        <v>234</v>
      </c>
      <c r="H365" s="168">
        <v>1</v>
      </c>
      <c r="I365" s="169"/>
      <c r="J365" s="170">
        <f>ROUND(I365*H365,2)</f>
        <v>0</v>
      </c>
      <c r="K365" s="166" t="s">
        <v>195</v>
      </c>
      <c r="L365" s="40"/>
      <c r="M365" s="171" t="s">
        <v>5</v>
      </c>
      <c r="N365" s="172" t="s">
        <v>50</v>
      </c>
      <c r="O365" s="41"/>
      <c r="P365" s="173">
        <f>O365*H365</f>
        <v>0</v>
      </c>
      <c r="Q365" s="173">
        <v>9.3600000000000003E-3</v>
      </c>
      <c r="R365" s="173">
        <f>Q365*H365</f>
        <v>9.3600000000000003E-3</v>
      </c>
      <c r="S365" s="173">
        <v>0</v>
      </c>
      <c r="T365" s="174">
        <f>S365*H365</f>
        <v>0</v>
      </c>
      <c r="AR365" s="23" t="s">
        <v>125</v>
      </c>
      <c r="AT365" s="23" t="s">
        <v>127</v>
      </c>
      <c r="AU365" s="23" t="s">
        <v>88</v>
      </c>
      <c r="AY365" s="23" t="s">
        <v>126</v>
      </c>
      <c r="BE365" s="175">
        <f>IF(N365="základní",J365,0)</f>
        <v>0</v>
      </c>
      <c r="BF365" s="175">
        <f>IF(N365="snížená",J365,0)</f>
        <v>0</v>
      </c>
      <c r="BG365" s="175">
        <f>IF(N365="zákl. přenesená",J365,0)</f>
        <v>0</v>
      </c>
      <c r="BH365" s="175">
        <f>IF(N365="sníž. přenesená",J365,0)</f>
        <v>0</v>
      </c>
      <c r="BI365" s="175">
        <f>IF(N365="nulová",J365,0)</f>
        <v>0</v>
      </c>
      <c r="BJ365" s="23" t="s">
        <v>26</v>
      </c>
      <c r="BK365" s="175">
        <f>ROUND(I365*H365,2)</f>
        <v>0</v>
      </c>
      <c r="BL365" s="23" t="s">
        <v>125</v>
      </c>
      <c r="BM365" s="23" t="s">
        <v>570</v>
      </c>
    </row>
    <row r="366" spans="2:65" s="1" customFormat="1" ht="13.5">
      <c r="B366" s="40"/>
      <c r="D366" s="176" t="s">
        <v>132</v>
      </c>
      <c r="F366" s="177" t="s">
        <v>571</v>
      </c>
      <c r="I366" s="178"/>
      <c r="L366" s="40"/>
      <c r="M366" s="179"/>
      <c r="N366" s="41"/>
      <c r="O366" s="41"/>
      <c r="P366" s="41"/>
      <c r="Q366" s="41"/>
      <c r="R366" s="41"/>
      <c r="S366" s="41"/>
      <c r="T366" s="69"/>
      <c r="AT366" s="23" t="s">
        <v>132</v>
      </c>
      <c r="AU366" s="23" t="s">
        <v>88</v>
      </c>
    </row>
    <row r="367" spans="2:65" s="10" customFormat="1" ht="13.5">
      <c r="B367" s="180"/>
      <c r="D367" s="176" t="s">
        <v>134</v>
      </c>
      <c r="E367" s="181" t="s">
        <v>5</v>
      </c>
      <c r="F367" s="182" t="s">
        <v>572</v>
      </c>
      <c r="H367" s="183">
        <v>1</v>
      </c>
      <c r="I367" s="184"/>
      <c r="L367" s="180"/>
      <c r="M367" s="185"/>
      <c r="N367" s="186"/>
      <c r="O367" s="186"/>
      <c r="P367" s="186"/>
      <c r="Q367" s="186"/>
      <c r="R367" s="186"/>
      <c r="S367" s="186"/>
      <c r="T367" s="187"/>
      <c r="AT367" s="181" t="s">
        <v>134</v>
      </c>
      <c r="AU367" s="181" t="s">
        <v>88</v>
      </c>
      <c r="AV367" s="10" t="s">
        <v>88</v>
      </c>
      <c r="AW367" s="10" t="s">
        <v>135</v>
      </c>
      <c r="AX367" s="10" t="s">
        <v>79</v>
      </c>
      <c r="AY367" s="181" t="s">
        <v>126</v>
      </c>
    </row>
    <row r="368" spans="2:65" s="11" customFormat="1" ht="13.5">
      <c r="B368" s="188"/>
      <c r="D368" s="176" t="s">
        <v>134</v>
      </c>
      <c r="E368" s="189" t="s">
        <v>5</v>
      </c>
      <c r="F368" s="190" t="s">
        <v>136</v>
      </c>
      <c r="H368" s="191">
        <v>1</v>
      </c>
      <c r="I368" s="192"/>
      <c r="L368" s="188"/>
      <c r="M368" s="193"/>
      <c r="N368" s="194"/>
      <c r="O368" s="194"/>
      <c r="P368" s="194"/>
      <c r="Q368" s="194"/>
      <c r="R368" s="194"/>
      <c r="S368" s="194"/>
      <c r="T368" s="195"/>
      <c r="AT368" s="189" t="s">
        <v>134</v>
      </c>
      <c r="AU368" s="189" t="s">
        <v>88</v>
      </c>
      <c r="AV368" s="11" t="s">
        <v>125</v>
      </c>
      <c r="AW368" s="11" t="s">
        <v>135</v>
      </c>
      <c r="AX368" s="11" t="s">
        <v>26</v>
      </c>
      <c r="AY368" s="189" t="s">
        <v>126</v>
      </c>
    </row>
    <row r="369" spans="2:65" s="1" customFormat="1" ht="16.5" customHeight="1">
      <c r="B369" s="163"/>
      <c r="C369" s="215" t="s">
        <v>573</v>
      </c>
      <c r="D369" s="215" t="s">
        <v>231</v>
      </c>
      <c r="E369" s="216" t="s">
        <v>574</v>
      </c>
      <c r="F369" s="217" t="s">
        <v>575</v>
      </c>
      <c r="G369" s="218" t="s">
        <v>234</v>
      </c>
      <c r="H369" s="219">
        <v>1</v>
      </c>
      <c r="I369" s="220"/>
      <c r="J369" s="221">
        <f>ROUND(I369*H369,2)</f>
        <v>0</v>
      </c>
      <c r="K369" s="217" t="s">
        <v>5</v>
      </c>
      <c r="L369" s="222"/>
      <c r="M369" s="223" t="s">
        <v>5</v>
      </c>
      <c r="N369" s="224" t="s">
        <v>50</v>
      </c>
      <c r="O369" s="41"/>
      <c r="P369" s="173">
        <f>O369*H369</f>
        <v>0</v>
      </c>
      <c r="Q369" s="173">
        <v>5.8000000000000003E-2</v>
      </c>
      <c r="R369" s="173">
        <f>Q369*H369</f>
        <v>5.8000000000000003E-2</v>
      </c>
      <c r="S369" s="173">
        <v>0</v>
      </c>
      <c r="T369" s="174">
        <f>S369*H369</f>
        <v>0</v>
      </c>
      <c r="AR369" s="23" t="s">
        <v>230</v>
      </c>
      <c r="AT369" s="23" t="s">
        <v>231</v>
      </c>
      <c r="AU369" s="23" t="s">
        <v>88</v>
      </c>
      <c r="AY369" s="23" t="s">
        <v>126</v>
      </c>
      <c r="BE369" s="175">
        <f>IF(N369="základní",J369,0)</f>
        <v>0</v>
      </c>
      <c r="BF369" s="175">
        <f>IF(N369="snížená",J369,0)</f>
        <v>0</v>
      </c>
      <c r="BG369" s="175">
        <f>IF(N369="zákl. přenesená",J369,0)</f>
        <v>0</v>
      </c>
      <c r="BH369" s="175">
        <f>IF(N369="sníž. přenesená",J369,0)</f>
        <v>0</v>
      </c>
      <c r="BI369" s="175">
        <f>IF(N369="nulová",J369,0)</f>
        <v>0</v>
      </c>
      <c r="BJ369" s="23" t="s">
        <v>26</v>
      </c>
      <c r="BK369" s="175">
        <f>ROUND(I369*H369,2)</f>
        <v>0</v>
      </c>
      <c r="BL369" s="23" t="s">
        <v>125</v>
      </c>
      <c r="BM369" s="23" t="s">
        <v>576</v>
      </c>
    </row>
    <row r="370" spans="2:65" s="1" customFormat="1" ht="27">
      <c r="B370" s="40"/>
      <c r="D370" s="176" t="s">
        <v>132</v>
      </c>
      <c r="F370" s="177" t="s">
        <v>577</v>
      </c>
      <c r="I370" s="178"/>
      <c r="L370" s="40"/>
      <c r="M370" s="179"/>
      <c r="N370" s="41"/>
      <c r="O370" s="41"/>
      <c r="P370" s="41"/>
      <c r="Q370" s="41"/>
      <c r="R370" s="41"/>
      <c r="S370" s="41"/>
      <c r="T370" s="69"/>
      <c r="AT370" s="23" t="s">
        <v>132</v>
      </c>
      <c r="AU370" s="23" t="s">
        <v>88</v>
      </c>
    </row>
    <row r="371" spans="2:65" s="10" customFormat="1" ht="13.5">
      <c r="B371" s="180"/>
      <c r="D371" s="176" t="s">
        <v>134</v>
      </c>
      <c r="E371" s="181" t="s">
        <v>5</v>
      </c>
      <c r="F371" s="182" t="s">
        <v>545</v>
      </c>
      <c r="H371" s="183">
        <v>1</v>
      </c>
      <c r="I371" s="184"/>
      <c r="L371" s="180"/>
      <c r="M371" s="185"/>
      <c r="N371" s="186"/>
      <c r="O371" s="186"/>
      <c r="P371" s="186"/>
      <c r="Q371" s="186"/>
      <c r="R371" s="186"/>
      <c r="S371" s="186"/>
      <c r="T371" s="187"/>
      <c r="AT371" s="181" t="s">
        <v>134</v>
      </c>
      <c r="AU371" s="181" t="s">
        <v>88</v>
      </c>
      <c r="AV371" s="10" t="s">
        <v>88</v>
      </c>
      <c r="AW371" s="10" t="s">
        <v>135</v>
      </c>
      <c r="AX371" s="10" t="s">
        <v>79</v>
      </c>
      <c r="AY371" s="181" t="s">
        <v>126</v>
      </c>
    </row>
    <row r="372" spans="2:65" s="11" customFormat="1" ht="13.5">
      <c r="B372" s="188"/>
      <c r="D372" s="176" t="s">
        <v>134</v>
      </c>
      <c r="E372" s="189" t="s">
        <v>5</v>
      </c>
      <c r="F372" s="190" t="s">
        <v>136</v>
      </c>
      <c r="H372" s="191">
        <v>1</v>
      </c>
      <c r="I372" s="192"/>
      <c r="L372" s="188"/>
      <c r="M372" s="193"/>
      <c r="N372" s="194"/>
      <c r="O372" s="194"/>
      <c r="P372" s="194"/>
      <c r="Q372" s="194"/>
      <c r="R372" s="194"/>
      <c r="S372" s="194"/>
      <c r="T372" s="195"/>
      <c r="AT372" s="189" t="s">
        <v>134</v>
      </c>
      <c r="AU372" s="189" t="s">
        <v>88</v>
      </c>
      <c r="AV372" s="11" t="s">
        <v>125</v>
      </c>
      <c r="AW372" s="11" t="s">
        <v>135</v>
      </c>
      <c r="AX372" s="11" t="s">
        <v>26</v>
      </c>
      <c r="AY372" s="189" t="s">
        <v>126</v>
      </c>
    </row>
    <row r="373" spans="2:65" s="1" customFormat="1" ht="16.5" customHeight="1">
      <c r="B373" s="163"/>
      <c r="C373" s="164" t="s">
        <v>578</v>
      </c>
      <c r="D373" s="164" t="s">
        <v>127</v>
      </c>
      <c r="E373" s="165" t="s">
        <v>579</v>
      </c>
      <c r="F373" s="166" t="s">
        <v>580</v>
      </c>
      <c r="G373" s="167" t="s">
        <v>234</v>
      </c>
      <c r="H373" s="168">
        <v>1</v>
      </c>
      <c r="I373" s="169"/>
      <c r="J373" s="170">
        <f>ROUND(I373*H373,2)</f>
        <v>0</v>
      </c>
      <c r="K373" s="166" t="s">
        <v>195</v>
      </c>
      <c r="L373" s="40"/>
      <c r="M373" s="171" t="s">
        <v>5</v>
      </c>
      <c r="N373" s="172" t="s">
        <v>50</v>
      </c>
      <c r="O373" s="41"/>
      <c r="P373" s="173">
        <f>O373*H373</f>
        <v>0</v>
      </c>
      <c r="Q373" s="173">
        <v>0.42368</v>
      </c>
      <c r="R373" s="173">
        <f>Q373*H373</f>
        <v>0.42368</v>
      </c>
      <c r="S373" s="173">
        <v>0</v>
      </c>
      <c r="T373" s="174">
        <f>S373*H373</f>
        <v>0</v>
      </c>
      <c r="AR373" s="23" t="s">
        <v>125</v>
      </c>
      <c r="AT373" s="23" t="s">
        <v>127</v>
      </c>
      <c r="AU373" s="23" t="s">
        <v>88</v>
      </c>
      <c r="AY373" s="23" t="s">
        <v>126</v>
      </c>
      <c r="BE373" s="175">
        <f>IF(N373="základní",J373,0)</f>
        <v>0</v>
      </c>
      <c r="BF373" s="175">
        <f>IF(N373="snížená",J373,0)</f>
        <v>0</v>
      </c>
      <c r="BG373" s="175">
        <f>IF(N373="zákl. přenesená",J373,0)</f>
        <v>0</v>
      </c>
      <c r="BH373" s="175">
        <f>IF(N373="sníž. přenesená",J373,0)</f>
        <v>0</v>
      </c>
      <c r="BI373" s="175">
        <f>IF(N373="nulová",J373,0)</f>
        <v>0</v>
      </c>
      <c r="BJ373" s="23" t="s">
        <v>26</v>
      </c>
      <c r="BK373" s="175">
        <f>ROUND(I373*H373,2)</f>
        <v>0</v>
      </c>
      <c r="BL373" s="23" t="s">
        <v>125</v>
      </c>
      <c r="BM373" s="23" t="s">
        <v>581</v>
      </c>
    </row>
    <row r="374" spans="2:65" s="1" customFormat="1" ht="13.5">
      <c r="B374" s="40"/>
      <c r="D374" s="176" t="s">
        <v>132</v>
      </c>
      <c r="F374" s="177" t="s">
        <v>580</v>
      </c>
      <c r="I374" s="178"/>
      <c r="L374" s="40"/>
      <c r="M374" s="179"/>
      <c r="N374" s="41"/>
      <c r="O374" s="41"/>
      <c r="P374" s="41"/>
      <c r="Q374" s="41"/>
      <c r="R374" s="41"/>
      <c r="S374" s="41"/>
      <c r="T374" s="69"/>
      <c r="AT374" s="23" t="s">
        <v>132</v>
      </c>
      <c r="AU374" s="23" t="s">
        <v>88</v>
      </c>
    </row>
    <row r="375" spans="2:65" s="10" customFormat="1" ht="13.5">
      <c r="B375" s="180"/>
      <c r="D375" s="176" t="s">
        <v>134</v>
      </c>
      <c r="E375" s="181" t="s">
        <v>5</v>
      </c>
      <c r="F375" s="182" t="s">
        <v>582</v>
      </c>
      <c r="H375" s="183">
        <v>1</v>
      </c>
      <c r="I375" s="184"/>
      <c r="L375" s="180"/>
      <c r="M375" s="185"/>
      <c r="N375" s="186"/>
      <c r="O375" s="186"/>
      <c r="P375" s="186"/>
      <c r="Q375" s="186"/>
      <c r="R375" s="186"/>
      <c r="S375" s="186"/>
      <c r="T375" s="187"/>
      <c r="AT375" s="181" t="s">
        <v>134</v>
      </c>
      <c r="AU375" s="181" t="s">
        <v>88</v>
      </c>
      <c r="AV375" s="10" t="s">
        <v>88</v>
      </c>
      <c r="AW375" s="10" t="s">
        <v>135</v>
      </c>
      <c r="AX375" s="10" t="s">
        <v>79</v>
      </c>
      <c r="AY375" s="181" t="s">
        <v>126</v>
      </c>
    </row>
    <row r="376" spans="2:65" s="11" customFormat="1" ht="13.5">
      <c r="B376" s="188"/>
      <c r="D376" s="176" t="s">
        <v>134</v>
      </c>
      <c r="E376" s="189" t="s">
        <v>5</v>
      </c>
      <c r="F376" s="190" t="s">
        <v>136</v>
      </c>
      <c r="H376" s="191">
        <v>1</v>
      </c>
      <c r="I376" s="192"/>
      <c r="L376" s="188"/>
      <c r="M376" s="193"/>
      <c r="N376" s="194"/>
      <c r="O376" s="194"/>
      <c r="P376" s="194"/>
      <c r="Q376" s="194"/>
      <c r="R376" s="194"/>
      <c r="S376" s="194"/>
      <c r="T376" s="195"/>
      <c r="AT376" s="189" t="s">
        <v>134</v>
      </c>
      <c r="AU376" s="189" t="s">
        <v>88</v>
      </c>
      <c r="AV376" s="11" t="s">
        <v>125</v>
      </c>
      <c r="AW376" s="11" t="s">
        <v>135</v>
      </c>
      <c r="AX376" s="11" t="s">
        <v>26</v>
      </c>
      <c r="AY376" s="189" t="s">
        <v>126</v>
      </c>
    </row>
    <row r="377" spans="2:65" s="9" customFormat="1" ht="29.85" customHeight="1">
      <c r="B377" s="152"/>
      <c r="D377" s="153" t="s">
        <v>78</v>
      </c>
      <c r="E377" s="206" t="s">
        <v>237</v>
      </c>
      <c r="F377" s="206" t="s">
        <v>583</v>
      </c>
      <c r="I377" s="155"/>
      <c r="J377" s="207">
        <f>BK377</f>
        <v>0</v>
      </c>
      <c r="L377" s="152"/>
      <c r="M377" s="157"/>
      <c r="N377" s="158"/>
      <c r="O377" s="158"/>
      <c r="P377" s="159">
        <f>SUM(P378:P439)</f>
        <v>0</v>
      </c>
      <c r="Q377" s="158"/>
      <c r="R377" s="159">
        <f>SUM(R378:R439)</f>
        <v>9.5452725040000015</v>
      </c>
      <c r="S377" s="158"/>
      <c r="T377" s="160">
        <f>SUM(T378:T439)</f>
        <v>2</v>
      </c>
      <c r="AR377" s="153" t="s">
        <v>26</v>
      </c>
      <c r="AT377" s="161" t="s">
        <v>78</v>
      </c>
      <c r="AU377" s="161" t="s">
        <v>26</v>
      </c>
      <c r="AY377" s="153" t="s">
        <v>126</v>
      </c>
      <c r="BK377" s="162">
        <f>SUM(BK378:BK439)</f>
        <v>0</v>
      </c>
    </row>
    <row r="378" spans="2:65" s="1" customFormat="1" ht="16.5" customHeight="1">
      <c r="B378" s="163"/>
      <c r="C378" s="164" t="s">
        <v>584</v>
      </c>
      <c r="D378" s="164" t="s">
        <v>127</v>
      </c>
      <c r="E378" s="165" t="s">
        <v>585</v>
      </c>
      <c r="F378" s="166" t="s">
        <v>586</v>
      </c>
      <c r="G378" s="167" t="s">
        <v>234</v>
      </c>
      <c r="H378" s="168">
        <v>2</v>
      </c>
      <c r="I378" s="169"/>
      <c r="J378" s="170">
        <f>ROUND(I378*H378,2)</f>
        <v>0</v>
      </c>
      <c r="K378" s="166" t="s">
        <v>195</v>
      </c>
      <c r="L378" s="40"/>
      <c r="M378" s="171" t="s">
        <v>5</v>
      </c>
      <c r="N378" s="172" t="s">
        <v>50</v>
      </c>
      <c r="O378" s="41"/>
      <c r="P378" s="173">
        <f>O378*H378</f>
        <v>0</v>
      </c>
      <c r="Q378" s="173">
        <v>1.1999999999999999E-3</v>
      </c>
      <c r="R378" s="173">
        <f>Q378*H378</f>
        <v>2.3999999999999998E-3</v>
      </c>
      <c r="S378" s="173">
        <v>0</v>
      </c>
      <c r="T378" s="174">
        <f>S378*H378</f>
        <v>0</v>
      </c>
      <c r="AR378" s="23" t="s">
        <v>125</v>
      </c>
      <c r="AT378" s="23" t="s">
        <v>127</v>
      </c>
      <c r="AU378" s="23" t="s">
        <v>88</v>
      </c>
      <c r="AY378" s="23" t="s">
        <v>126</v>
      </c>
      <c r="BE378" s="175">
        <f>IF(N378="základní",J378,0)</f>
        <v>0</v>
      </c>
      <c r="BF378" s="175">
        <f>IF(N378="snížená",J378,0)</f>
        <v>0</v>
      </c>
      <c r="BG378" s="175">
        <f>IF(N378="zákl. přenesená",J378,0)</f>
        <v>0</v>
      </c>
      <c r="BH378" s="175">
        <f>IF(N378="sníž. přenesená",J378,0)</f>
        <v>0</v>
      </c>
      <c r="BI378" s="175">
        <f>IF(N378="nulová",J378,0)</f>
        <v>0</v>
      </c>
      <c r="BJ378" s="23" t="s">
        <v>26</v>
      </c>
      <c r="BK378" s="175">
        <f>ROUND(I378*H378,2)</f>
        <v>0</v>
      </c>
      <c r="BL378" s="23" t="s">
        <v>125</v>
      </c>
      <c r="BM378" s="23" t="s">
        <v>587</v>
      </c>
    </row>
    <row r="379" spans="2:65" s="1" customFormat="1" ht="13.5">
      <c r="B379" s="40"/>
      <c r="D379" s="176" t="s">
        <v>132</v>
      </c>
      <c r="F379" s="177" t="s">
        <v>588</v>
      </c>
      <c r="I379" s="178"/>
      <c r="L379" s="40"/>
      <c r="M379" s="179"/>
      <c r="N379" s="41"/>
      <c r="O379" s="41"/>
      <c r="P379" s="41"/>
      <c r="Q379" s="41"/>
      <c r="R379" s="41"/>
      <c r="S379" s="41"/>
      <c r="T379" s="69"/>
      <c r="AT379" s="23" t="s">
        <v>132</v>
      </c>
      <c r="AU379" s="23" t="s">
        <v>88</v>
      </c>
    </row>
    <row r="380" spans="2:65" s="10" customFormat="1" ht="13.5">
      <c r="B380" s="180"/>
      <c r="D380" s="176" t="s">
        <v>134</v>
      </c>
      <c r="E380" s="181" t="s">
        <v>5</v>
      </c>
      <c r="F380" s="182" t="s">
        <v>589</v>
      </c>
      <c r="H380" s="183">
        <v>2</v>
      </c>
      <c r="I380" s="184"/>
      <c r="L380" s="180"/>
      <c r="M380" s="185"/>
      <c r="N380" s="186"/>
      <c r="O380" s="186"/>
      <c r="P380" s="186"/>
      <c r="Q380" s="186"/>
      <c r="R380" s="186"/>
      <c r="S380" s="186"/>
      <c r="T380" s="187"/>
      <c r="AT380" s="181" t="s">
        <v>134</v>
      </c>
      <c r="AU380" s="181" t="s">
        <v>88</v>
      </c>
      <c r="AV380" s="10" t="s">
        <v>88</v>
      </c>
      <c r="AW380" s="10" t="s">
        <v>135</v>
      </c>
      <c r="AX380" s="10" t="s">
        <v>79</v>
      </c>
      <c r="AY380" s="181" t="s">
        <v>126</v>
      </c>
    </row>
    <row r="381" spans="2:65" s="11" customFormat="1" ht="13.5">
      <c r="B381" s="188"/>
      <c r="D381" s="176" t="s">
        <v>134</v>
      </c>
      <c r="E381" s="189" t="s">
        <v>5</v>
      </c>
      <c r="F381" s="190" t="s">
        <v>136</v>
      </c>
      <c r="H381" s="191">
        <v>2</v>
      </c>
      <c r="I381" s="192"/>
      <c r="L381" s="188"/>
      <c r="M381" s="193"/>
      <c r="N381" s="194"/>
      <c r="O381" s="194"/>
      <c r="P381" s="194"/>
      <c r="Q381" s="194"/>
      <c r="R381" s="194"/>
      <c r="S381" s="194"/>
      <c r="T381" s="195"/>
      <c r="AT381" s="189" t="s">
        <v>134</v>
      </c>
      <c r="AU381" s="189" t="s">
        <v>88</v>
      </c>
      <c r="AV381" s="11" t="s">
        <v>125</v>
      </c>
      <c r="AW381" s="11" t="s">
        <v>135</v>
      </c>
      <c r="AX381" s="11" t="s">
        <v>26</v>
      </c>
      <c r="AY381" s="189" t="s">
        <v>126</v>
      </c>
    </row>
    <row r="382" spans="2:65" s="1" customFormat="1" ht="38.25" customHeight="1">
      <c r="B382" s="163"/>
      <c r="C382" s="215" t="s">
        <v>590</v>
      </c>
      <c r="D382" s="215" t="s">
        <v>231</v>
      </c>
      <c r="E382" s="216" t="s">
        <v>591</v>
      </c>
      <c r="F382" s="217" t="s">
        <v>592</v>
      </c>
      <c r="G382" s="218" t="s">
        <v>234</v>
      </c>
      <c r="H382" s="219">
        <v>2</v>
      </c>
      <c r="I382" s="220"/>
      <c r="J382" s="221">
        <f>ROUND(I382*H382,2)</f>
        <v>0</v>
      </c>
      <c r="K382" s="217" t="s">
        <v>5</v>
      </c>
      <c r="L382" s="222"/>
      <c r="M382" s="223" t="s">
        <v>5</v>
      </c>
      <c r="N382" s="224" t="s">
        <v>50</v>
      </c>
      <c r="O382" s="41"/>
      <c r="P382" s="173">
        <f>O382*H382</f>
        <v>0</v>
      </c>
      <c r="Q382" s="173">
        <v>2.0999999999999999E-3</v>
      </c>
      <c r="R382" s="173">
        <f>Q382*H382</f>
        <v>4.1999999999999997E-3</v>
      </c>
      <c r="S382" s="173">
        <v>0</v>
      </c>
      <c r="T382" s="174">
        <f>S382*H382</f>
        <v>0</v>
      </c>
      <c r="AR382" s="23" t="s">
        <v>230</v>
      </c>
      <c r="AT382" s="23" t="s">
        <v>231</v>
      </c>
      <c r="AU382" s="23" t="s">
        <v>88</v>
      </c>
      <c r="AY382" s="23" t="s">
        <v>126</v>
      </c>
      <c r="BE382" s="175">
        <f>IF(N382="základní",J382,0)</f>
        <v>0</v>
      </c>
      <c r="BF382" s="175">
        <f>IF(N382="snížená",J382,0)</f>
        <v>0</v>
      </c>
      <c r="BG382" s="175">
        <f>IF(N382="zákl. přenesená",J382,0)</f>
        <v>0</v>
      </c>
      <c r="BH382" s="175">
        <f>IF(N382="sníž. přenesená",J382,0)</f>
        <v>0</v>
      </c>
      <c r="BI382" s="175">
        <f>IF(N382="nulová",J382,0)</f>
        <v>0</v>
      </c>
      <c r="BJ382" s="23" t="s">
        <v>26</v>
      </c>
      <c r="BK382" s="175">
        <f>ROUND(I382*H382,2)</f>
        <v>0</v>
      </c>
      <c r="BL382" s="23" t="s">
        <v>125</v>
      </c>
      <c r="BM382" s="23" t="s">
        <v>593</v>
      </c>
    </row>
    <row r="383" spans="2:65" s="1" customFormat="1" ht="13.5">
      <c r="B383" s="40"/>
      <c r="D383" s="176" t="s">
        <v>132</v>
      </c>
      <c r="F383" s="177" t="s">
        <v>594</v>
      </c>
      <c r="I383" s="178"/>
      <c r="L383" s="40"/>
      <c r="M383" s="179"/>
      <c r="N383" s="41"/>
      <c r="O383" s="41"/>
      <c r="P383" s="41"/>
      <c r="Q383" s="41"/>
      <c r="R383" s="41"/>
      <c r="S383" s="41"/>
      <c r="T383" s="69"/>
      <c r="AT383" s="23" t="s">
        <v>132</v>
      </c>
      <c r="AU383" s="23" t="s">
        <v>88</v>
      </c>
    </row>
    <row r="384" spans="2:65" s="10" customFormat="1" ht="13.5">
      <c r="B384" s="180"/>
      <c r="D384" s="176" t="s">
        <v>134</v>
      </c>
      <c r="E384" s="181" t="s">
        <v>5</v>
      </c>
      <c r="F384" s="182" t="s">
        <v>595</v>
      </c>
      <c r="H384" s="183">
        <v>2</v>
      </c>
      <c r="I384" s="184"/>
      <c r="L384" s="180"/>
      <c r="M384" s="185"/>
      <c r="N384" s="186"/>
      <c r="O384" s="186"/>
      <c r="P384" s="186"/>
      <c r="Q384" s="186"/>
      <c r="R384" s="186"/>
      <c r="S384" s="186"/>
      <c r="T384" s="187"/>
      <c r="AT384" s="181" t="s">
        <v>134</v>
      </c>
      <c r="AU384" s="181" t="s">
        <v>88</v>
      </c>
      <c r="AV384" s="10" t="s">
        <v>88</v>
      </c>
      <c r="AW384" s="10" t="s">
        <v>135</v>
      </c>
      <c r="AX384" s="10" t="s">
        <v>79</v>
      </c>
      <c r="AY384" s="181" t="s">
        <v>126</v>
      </c>
    </row>
    <row r="385" spans="2:65" s="11" customFormat="1" ht="13.5">
      <c r="B385" s="188"/>
      <c r="D385" s="176" t="s">
        <v>134</v>
      </c>
      <c r="E385" s="189" t="s">
        <v>5</v>
      </c>
      <c r="F385" s="190" t="s">
        <v>136</v>
      </c>
      <c r="H385" s="191">
        <v>2</v>
      </c>
      <c r="I385" s="192"/>
      <c r="L385" s="188"/>
      <c r="M385" s="193"/>
      <c r="N385" s="194"/>
      <c r="O385" s="194"/>
      <c r="P385" s="194"/>
      <c r="Q385" s="194"/>
      <c r="R385" s="194"/>
      <c r="S385" s="194"/>
      <c r="T385" s="195"/>
      <c r="AT385" s="189" t="s">
        <v>134</v>
      </c>
      <c r="AU385" s="189" t="s">
        <v>88</v>
      </c>
      <c r="AV385" s="11" t="s">
        <v>125</v>
      </c>
      <c r="AW385" s="11" t="s">
        <v>135</v>
      </c>
      <c r="AX385" s="11" t="s">
        <v>26</v>
      </c>
      <c r="AY385" s="189" t="s">
        <v>126</v>
      </c>
    </row>
    <row r="386" spans="2:65" s="1" customFormat="1" ht="25.5" customHeight="1">
      <c r="B386" s="163"/>
      <c r="C386" s="164" t="s">
        <v>596</v>
      </c>
      <c r="D386" s="164" t="s">
        <v>127</v>
      </c>
      <c r="E386" s="165" t="s">
        <v>597</v>
      </c>
      <c r="F386" s="166" t="s">
        <v>598</v>
      </c>
      <c r="G386" s="167" t="s">
        <v>219</v>
      </c>
      <c r="H386" s="168">
        <v>15.8</v>
      </c>
      <c r="I386" s="169"/>
      <c r="J386" s="170">
        <f>ROUND(I386*H386,2)</f>
        <v>0</v>
      </c>
      <c r="K386" s="166" t="s">
        <v>195</v>
      </c>
      <c r="L386" s="40"/>
      <c r="M386" s="171" t="s">
        <v>5</v>
      </c>
      <c r="N386" s="172" t="s">
        <v>50</v>
      </c>
      <c r="O386" s="41"/>
      <c r="P386" s="173">
        <f>O386*H386</f>
        <v>0</v>
      </c>
      <c r="Q386" s="173">
        <v>3.3E-4</v>
      </c>
      <c r="R386" s="173">
        <f>Q386*H386</f>
        <v>5.2139999999999999E-3</v>
      </c>
      <c r="S386" s="173">
        <v>0</v>
      </c>
      <c r="T386" s="174">
        <f>S386*H386</f>
        <v>0</v>
      </c>
      <c r="AR386" s="23" t="s">
        <v>125</v>
      </c>
      <c r="AT386" s="23" t="s">
        <v>127</v>
      </c>
      <c r="AU386" s="23" t="s">
        <v>88</v>
      </c>
      <c r="AY386" s="23" t="s">
        <v>126</v>
      </c>
      <c r="BE386" s="175">
        <f>IF(N386="základní",J386,0)</f>
        <v>0</v>
      </c>
      <c r="BF386" s="175">
        <f>IF(N386="snížená",J386,0)</f>
        <v>0</v>
      </c>
      <c r="BG386" s="175">
        <f>IF(N386="zákl. přenesená",J386,0)</f>
        <v>0</v>
      </c>
      <c r="BH386" s="175">
        <f>IF(N386="sníž. přenesená",J386,0)</f>
        <v>0</v>
      </c>
      <c r="BI386" s="175">
        <f>IF(N386="nulová",J386,0)</f>
        <v>0</v>
      </c>
      <c r="BJ386" s="23" t="s">
        <v>26</v>
      </c>
      <c r="BK386" s="175">
        <f>ROUND(I386*H386,2)</f>
        <v>0</v>
      </c>
      <c r="BL386" s="23" t="s">
        <v>125</v>
      </c>
      <c r="BM386" s="23" t="s">
        <v>599</v>
      </c>
    </row>
    <row r="387" spans="2:65" s="1" customFormat="1" ht="27">
      <c r="B387" s="40"/>
      <c r="D387" s="176" t="s">
        <v>132</v>
      </c>
      <c r="F387" s="177" t="s">
        <v>600</v>
      </c>
      <c r="I387" s="178"/>
      <c r="L387" s="40"/>
      <c r="M387" s="179"/>
      <c r="N387" s="41"/>
      <c r="O387" s="41"/>
      <c r="P387" s="41"/>
      <c r="Q387" s="41"/>
      <c r="R387" s="41"/>
      <c r="S387" s="41"/>
      <c r="T387" s="69"/>
      <c r="AT387" s="23" t="s">
        <v>132</v>
      </c>
      <c r="AU387" s="23" t="s">
        <v>88</v>
      </c>
    </row>
    <row r="388" spans="2:65" s="10" customFormat="1" ht="13.5">
      <c r="B388" s="180"/>
      <c r="D388" s="176" t="s">
        <v>134</v>
      </c>
      <c r="E388" s="181" t="s">
        <v>5</v>
      </c>
      <c r="F388" s="182" t="s">
        <v>601</v>
      </c>
      <c r="H388" s="183">
        <v>15.8</v>
      </c>
      <c r="I388" s="184"/>
      <c r="L388" s="180"/>
      <c r="M388" s="185"/>
      <c r="N388" s="186"/>
      <c r="O388" s="186"/>
      <c r="P388" s="186"/>
      <c r="Q388" s="186"/>
      <c r="R388" s="186"/>
      <c r="S388" s="186"/>
      <c r="T388" s="187"/>
      <c r="AT388" s="181" t="s">
        <v>134</v>
      </c>
      <c r="AU388" s="181" t="s">
        <v>88</v>
      </c>
      <c r="AV388" s="10" t="s">
        <v>88</v>
      </c>
      <c r="AW388" s="10" t="s">
        <v>135</v>
      </c>
      <c r="AX388" s="10" t="s">
        <v>79</v>
      </c>
      <c r="AY388" s="181" t="s">
        <v>126</v>
      </c>
    </row>
    <row r="389" spans="2:65" s="11" customFormat="1" ht="13.5">
      <c r="B389" s="188"/>
      <c r="D389" s="176" t="s">
        <v>134</v>
      </c>
      <c r="E389" s="189" t="s">
        <v>5</v>
      </c>
      <c r="F389" s="190" t="s">
        <v>136</v>
      </c>
      <c r="H389" s="191">
        <v>15.8</v>
      </c>
      <c r="I389" s="192"/>
      <c r="L389" s="188"/>
      <c r="M389" s="193"/>
      <c r="N389" s="194"/>
      <c r="O389" s="194"/>
      <c r="P389" s="194"/>
      <c r="Q389" s="194"/>
      <c r="R389" s="194"/>
      <c r="S389" s="194"/>
      <c r="T389" s="195"/>
      <c r="AT389" s="189" t="s">
        <v>134</v>
      </c>
      <c r="AU389" s="189" t="s">
        <v>88</v>
      </c>
      <c r="AV389" s="11" t="s">
        <v>125</v>
      </c>
      <c r="AW389" s="11" t="s">
        <v>135</v>
      </c>
      <c r="AX389" s="11" t="s">
        <v>26</v>
      </c>
      <c r="AY389" s="189" t="s">
        <v>126</v>
      </c>
    </row>
    <row r="390" spans="2:65" s="1" customFormat="1" ht="25.5" customHeight="1">
      <c r="B390" s="163"/>
      <c r="C390" s="164" t="s">
        <v>602</v>
      </c>
      <c r="D390" s="164" t="s">
        <v>127</v>
      </c>
      <c r="E390" s="165" t="s">
        <v>603</v>
      </c>
      <c r="F390" s="166" t="s">
        <v>604</v>
      </c>
      <c r="G390" s="167" t="s">
        <v>219</v>
      </c>
      <c r="H390" s="168">
        <v>13.3</v>
      </c>
      <c r="I390" s="169"/>
      <c r="J390" s="170">
        <f>ROUND(I390*H390,2)</f>
        <v>0</v>
      </c>
      <c r="K390" s="166" t="s">
        <v>195</v>
      </c>
      <c r="L390" s="40"/>
      <c r="M390" s="171" t="s">
        <v>5</v>
      </c>
      <c r="N390" s="172" t="s">
        <v>50</v>
      </c>
      <c r="O390" s="41"/>
      <c r="P390" s="173">
        <f>O390*H390</f>
        <v>0</v>
      </c>
      <c r="Q390" s="173">
        <v>3.8000000000000002E-4</v>
      </c>
      <c r="R390" s="173">
        <f>Q390*H390</f>
        <v>5.0540000000000003E-3</v>
      </c>
      <c r="S390" s="173">
        <v>0</v>
      </c>
      <c r="T390" s="174">
        <f>S390*H390</f>
        <v>0</v>
      </c>
      <c r="AR390" s="23" t="s">
        <v>125</v>
      </c>
      <c r="AT390" s="23" t="s">
        <v>127</v>
      </c>
      <c r="AU390" s="23" t="s">
        <v>88</v>
      </c>
      <c r="AY390" s="23" t="s">
        <v>126</v>
      </c>
      <c r="BE390" s="175">
        <f>IF(N390="základní",J390,0)</f>
        <v>0</v>
      </c>
      <c r="BF390" s="175">
        <f>IF(N390="snížená",J390,0)</f>
        <v>0</v>
      </c>
      <c r="BG390" s="175">
        <f>IF(N390="zákl. přenesená",J390,0)</f>
        <v>0</v>
      </c>
      <c r="BH390" s="175">
        <f>IF(N390="sníž. přenesená",J390,0)</f>
        <v>0</v>
      </c>
      <c r="BI390" s="175">
        <f>IF(N390="nulová",J390,0)</f>
        <v>0</v>
      </c>
      <c r="BJ390" s="23" t="s">
        <v>26</v>
      </c>
      <c r="BK390" s="175">
        <f>ROUND(I390*H390,2)</f>
        <v>0</v>
      </c>
      <c r="BL390" s="23" t="s">
        <v>125</v>
      </c>
      <c r="BM390" s="23" t="s">
        <v>605</v>
      </c>
    </row>
    <row r="391" spans="2:65" s="1" customFormat="1" ht="27">
      <c r="B391" s="40"/>
      <c r="D391" s="176" t="s">
        <v>132</v>
      </c>
      <c r="F391" s="177" t="s">
        <v>606</v>
      </c>
      <c r="I391" s="178"/>
      <c r="L391" s="40"/>
      <c r="M391" s="179"/>
      <c r="N391" s="41"/>
      <c r="O391" s="41"/>
      <c r="P391" s="41"/>
      <c r="Q391" s="41"/>
      <c r="R391" s="41"/>
      <c r="S391" s="41"/>
      <c r="T391" s="69"/>
      <c r="AT391" s="23" t="s">
        <v>132</v>
      </c>
      <c r="AU391" s="23" t="s">
        <v>88</v>
      </c>
    </row>
    <row r="392" spans="2:65" s="10" customFormat="1" ht="13.5">
      <c r="B392" s="180"/>
      <c r="D392" s="176" t="s">
        <v>134</v>
      </c>
      <c r="E392" s="181" t="s">
        <v>5</v>
      </c>
      <c r="F392" s="182" t="s">
        <v>607</v>
      </c>
      <c r="H392" s="183">
        <v>13.3</v>
      </c>
      <c r="I392" s="184"/>
      <c r="L392" s="180"/>
      <c r="M392" s="185"/>
      <c r="N392" s="186"/>
      <c r="O392" s="186"/>
      <c r="P392" s="186"/>
      <c r="Q392" s="186"/>
      <c r="R392" s="186"/>
      <c r="S392" s="186"/>
      <c r="T392" s="187"/>
      <c r="AT392" s="181" t="s">
        <v>134</v>
      </c>
      <c r="AU392" s="181" t="s">
        <v>88</v>
      </c>
      <c r="AV392" s="10" t="s">
        <v>88</v>
      </c>
      <c r="AW392" s="10" t="s">
        <v>135</v>
      </c>
      <c r="AX392" s="10" t="s">
        <v>79</v>
      </c>
      <c r="AY392" s="181" t="s">
        <v>126</v>
      </c>
    </row>
    <row r="393" spans="2:65" s="11" customFormat="1" ht="13.5">
      <c r="B393" s="188"/>
      <c r="D393" s="176" t="s">
        <v>134</v>
      </c>
      <c r="E393" s="189" t="s">
        <v>5</v>
      </c>
      <c r="F393" s="190" t="s">
        <v>136</v>
      </c>
      <c r="H393" s="191">
        <v>13.3</v>
      </c>
      <c r="I393" s="192"/>
      <c r="L393" s="188"/>
      <c r="M393" s="193"/>
      <c r="N393" s="194"/>
      <c r="O393" s="194"/>
      <c r="P393" s="194"/>
      <c r="Q393" s="194"/>
      <c r="R393" s="194"/>
      <c r="S393" s="194"/>
      <c r="T393" s="195"/>
      <c r="AT393" s="189" t="s">
        <v>134</v>
      </c>
      <c r="AU393" s="189" t="s">
        <v>88</v>
      </c>
      <c r="AV393" s="11" t="s">
        <v>125</v>
      </c>
      <c r="AW393" s="11" t="s">
        <v>135</v>
      </c>
      <c r="AX393" s="11" t="s">
        <v>26</v>
      </c>
      <c r="AY393" s="189" t="s">
        <v>126</v>
      </c>
    </row>
    <row r="394" spans="2:65" s="1" customFormat="1" ht="25.5" customHeight="1">
      <c r="B394" s="163"/>
      <c r="C394" s="164" t="s">
        <v>608</v>
      </c>
      <c r="D394" s="164" t="s">
        <v>127</v>
      </c>
      <c r="E394" s="165" t="s">
        <v>609</v>
      </c>
      <c r="F394" s="166" t="s">
        <v>610</v>
      </c>
      <c r="G394" s="167" t="s">
        <v>189</v>
      </c>
      <c r="H394" s="168">
        <v>3</v>
      </c>
      <c r="I394" s="169"/>
      <c r="J394" s="170">
        <f>ROUND(I394*H394,2)</f>
        <v>0</v>
      </c>
      <c r="K394" s="166" t="s">
        <v>195</v>
      </c>
      <c r="L394" s="40"/>
      <c r="M394" s="171" t="s">
        <v>5</v>
      </c>
      <c r="N394" s="172" t="s">
        <v>50</v>
      </c>
      <c r="O394" s="41"/>
      <c r="P394" s="173">
        <f>O394*H394</f>
        <v>0</v>
      </c>
      <c r="Q394" s="173">
        <v>2.5999999999999999E-3</v>
      </c>
      <c r="R394" s="173">
        <f>Q394*H394</f>
        <v>7.7999999999999996E-3</v>
      </c>
      <c r="S394" s="173">
        <v>0</v>
      </c>
      <c r="T394" s="174">
        <f>S394*H394</f>
        <v>0</v>
      </c>
      <c r="AR394" s="23" t="s">
        <v>125</v>
      </c>
      <c r="AT394" s="23" t="s">
        <v>127</v>
      </c>
      <c r="AU394" s="23" t="s">
        <v>88</v>
      </c>
      <c r="AY394" s="23" t="s">
        <v>126</v>
      </c>
      <c r="BE394" s="175">
        <f>IF(N394="základní",J394,0)</f>
        <v>0</v>
      </c>
      <c r="BF394" s="175">
        <f>IF(N394="snížená",J394,0)</f>
        <v>0</v>
      </c>
      <c r="BG394" s="175">
        <f>IF(N394="zákl. přenesená",J394,0)</f>
        <v>0</v>
      </c>
      <c r="BH394" s="175">
        <f>IF(N394="sníž. přenesená",J394,0)</f>
        <v>0</v>
      </c>
      <c r="BI394" s="175">
        <f>IF(N394="nulová",J394,0)</f>
        <v>0</v>
      </c>
      <c r="BJ394" s="23" t="s">
        <v>26</v>
      </c>
      <c r="BK394" s="175">
        <f>ROUND(I394*H394,2)</f>
        <v>0</v>
      </c>
      <c r="BL394" s="23" t="s">
        <v>125</v>
      </c>
      <c r="BM394" s="23" t="s">
        <v>611</v>
      </c>
    </row>
    <row r="395" spans="2:65" s="1" customFormat="1" ht="27">
      <c r="B395" s="40"/>
      <c r="D395" s="176" t="s">
        <v>132</v>
      </c>
      <c r="F395" s="177" t="s">
        <v>612</v>
      </c>
      <c r="I395" s="178"/>
      <c r="L395" s="40"/>
      <c r="M395" s="179"/>
      <c r="N395" s="41"/>
      <c r="O395" s="41"/>
      <c r="P395" s="41"/>
      <c r="Q395" s="41"/>
      <c r="R395" s="41"/>
      <c r="S395" s="41"/>
      <c r="T395" s="69"/>
      <c r="AT395" s="23" t="s">
        <v>132</v>
      </c>
      <c r="AU395" s="23" t="s">
        <v>88</v>
      </c>
    </row>
    <row r="396" spans="2:65" s="10" customFormat="1" ht="13.5">
      <c r="B396" s="180"/>
      <c r="D396" s="176" t="s">
        <v>134</v>
      </c>
      <c r="E396" s="181" t="s">
        <v>5</v>
      </c>
      <c r="F396" s="182" t="s">
        <v>613</v>
      </c>
      <c r="H396" s="183">
        <v>3</v>
      </c>
      <c r="I396" s="184"/>
      <c r="L396" s="180"/>
      <c r="M396" s="185"/>
      <c r="N396" s="186"/>
      <c r="O396" s="186"/>
      <c r="P396" s="186"/>
      <c r="Q396" s="186"/>
      <c r="R396" s="186"/>
      <c r="S396" s="186"/>
      <c r="T396" s="187"/>
      <c r="AT396" s="181" t="s">
        <v>134</v>
      </c>
      <c r="AU396" s="181" t="s">
        <v>88</v>
      </c>
      <c r="AV396" s="10" t="s">
        <v>88</v>
      </c>
      <c r="AW396" s="10" t="s">
        <v>135</v>
      </c>
      <c r="AX396" s="10" t="s">
        <v>79</v>
      </c>
      <c r="AY396" s="181" t="s">
        <v>126</v>
      </c>
    </row>
    <row r="397" spans="2:65" s="11" customFormat="1" ht="13.5">
      <c r="B397" s="188"/>
      <c r="D397" s="176" t="s">
        <v>134</v>
      </c>
      <c r="E397" s="189" t="s">
        <v>5</v>
      </c>
      <c r="F397" s="190" t="s">
        <v>136</v>
      </c>
      <c r="H397" s="191">
        <v>3</v>
      </c>
      <c r="I397" s="192"/>
      <c r="L397" s="188"/>
      <c r="M397" s="193"/>
      <c r="N397" s="194"/>
      <c r="O397" s="194"/>
      <c r="P397" s="194"/>
      <c r="Q397" s="194"/>
      <c r="R397" s="194"/>
      <c r="S397" s="194"/>
      <c r="T397" s="195"/>
      <c r="AT397" s="189" t="s">
        <v>134</v>
      </c>
      <c r="AU397" s="189" t="s">
        <v>88</v>
      </c>
      <c r="AV397" s="11" t="s">
        <v>125</v>
      </c>
      <c r="AW397" s="11" t="s">
        <v>135</v>
      </c>
      <c r="AX397" s="11" t="s">
        <v>26</v>
      </c>
      <c r="AY397" s="189" t="s">
        <v>126</v>
      </c>
    </row>
    <row r="398" spans="2:65" s="1" customFormat="1" ht="16.5" customHeight="1">
      <c r="B398" s="163"/>
      <c r="C398" s="164" t="s">
        <v>614</v>
      </c>
      <c r="D398" s="164" t="s">
        <v>127</v>
      </c>
      <c r="E398" s="165" t="s">
        <v>615</v>
      </c>
      <c r="F398" s="166" t="s">
        <v>616</v>
      </c>
      <c r="G398" s="167" t="s">
        <v>219</v>
      </c>
      <c r="H398" s="168">
        <v>29.1</v>
      </c>
      <c r="I398" s="169"/>
      <c r="J398" s="170">
        <f>ROUND(I398*H398,2)</f>
        <v>0</v>
      </c>
      <c r="K398" s="166" t="s">
        <v>195</v>
      </c>
      <c r="L398" s="40"/>
      <c r="M398" s="171" t="s">
        <v>5</v>
      </c>
      <c r="N398" s="172" t="s">
        <v>50</v>
      </c>
      <c r="O398" s="41"/>
      <c r="P398" s="173">
        <f>O398*H398</f>
        <v>0</v>
      </c>
      <c r="Q398" s="173">
        <v>0</v>
      </c>
      <c r="R398" s="173">
        <f>Q398*H398</f>
        <v>0</v>
      </c>
      <c r="S398" s="173">
        <v>0</v>
      </c>
      <c r="T398" s="174">
        <f>S398*H398</f>
        <v>0</v>
      </c>
      <c r="AR398" s="23" t="s">
        <v>125</v>
      </c>
      <c r="AT398" s="23" t="s">
        <v>127</v>
      </c>
      <c r="AU398" s="23" t="s">
        <v>88</v>
      </c>
      <c r="AY398" s="23" t="s">
        <v>126</v>
      </c>
      <c r="BE398" s="175">
        <f>IF(N398="základní",J398,0)</f>
        <v>0</v>
      </c>
      <c r="BF398" s="175">
        <f>IF(N398="snížená",J398,0)</f>
        <v>0</v>
      </c>
      <c r="BG398" s="175">
        <f>IF(N398="zákl. přenesená",J398,0)</f>
        <v>0</v>
      </c>
      <c r="BH398" s="175">
        <f>IF(N398="sníž. přenesená",J398,0)</f>
        <v>0</v>
      </c>
      <c r="BI398" s="175">
        <f>IF(N398="nulová",J398,0)</f>
        <v>0</v>
      </c>
      <c r="BJ398" s="23" t="s">
        <v>26</v>
      </c>
      <c r="BK398" s="175">
        <f>ROUND(I398*H398,2)</f>
        <v>0</v>
      </c>
      <c r="BL398" s="23" t="s">
        <v>125</v>
      </c>
      <c r="BM398" s="23" t="s">
        <v>617</v>
      </c>
    </row>
    <row r="399" spans="2:65" s="1" customFormat="1" ht="27">
      <c r="B399" s="40"/>
      <c r="D399" s="176" t="s">
        <v>132</v>
      </c>
      <c r="F399" s="177" t="s">
        <v>618</v>
      </c>
      <c r="I399" s="178"/>
      <c r="L399" s="40"/>
      <c r="M399" s="179"/>
      <c r="N399" s="41"/>
      <c r="O399" s="41"/>
      <c r="P399" s="41"/>
      <c r="Q399" s="41"/>
      <c r="R399" s="41"/>
      <c r="S399" s="41"/>
      <c r="T399" s="69"/>
      <c r="AT399" s="23" t="s">
        <v>132</v>
      </c>
      <c r="AU399" s="23" t="s">
        <v>88</v>
      </c>
    </row>
    <row r="400" spans="2:65" s="10" customFormat="1" ht="13.5">
      <c r="B400" s="180"/>
      <c r="D400" s="176" t="s">
        <v>134</v>
      </c>
      <c r="E400" s="181" t="s">
        <v>5</v>
      </c>
      <c r="F400" s="182" t="s">
        <v>619</v>
      </c>
      <c r="H400" s="183">
        <v>29.1</v>
      </c>
      <c r="I400" s="184"/>
      <c r="L400" s="180"/>
      <c r="M400" s="185"/>
      <c r="N400" s="186"/>
      <c r="O400" s="186"/>
      <c r="P400" s="186"/>
      <c r="Q400" s="186"/>
      <c r="R400" s="186"/>
      <c r="S400" s="186"/>
      <c r="T400" s="187"/>
      <c r="AT400" s="181" t="s">
        <v>134</v>
      </c>
      <c r="AU400" s="181" t="s">
        <v>88</v>
      </c>
      <c r="AV400" s="10" t="s">
        <v>88</v>
      </c>
      <c r="AW400" s="10" t="s">
        <v>135</v>
      </c>
      <c r="AX400" s="10" t="s">
        <v>79</v>
      </c>
      <c r="AY400" s="181" t="s">
        <v>126</v>
      </c>
    </row>
    <row r="401" spans="2:65" s="11" customFormat="1" ht="13.5">
      <c r="B401" s="188"/>
      <c r="D401" s="176" t="s">
        <v>134</v>
      </c>
      <c r="E401" s="189" t="s">
        <v>5</v>
      </c>
      <c r="F401" s="190" t="s">
        <v>136</v>
      </c>
      <c r="H401" s="191">
        <v>29.1</v>
      </c>
      <c r="I401" s="192"/>
      <c r="L401" s="188"/>
      <c r="M401" s="193"/>
      <c r="N401" s="194"/>
      <c r="O401" s="194"/>
      <c r="P401" s="194"/>
      <c r="Q401" s="194"/>
      <c r="R401" s="194"/>
      <c r="S401" s="194"/>
      <c r="T401" s="195"/>
      <c r="AT401" s="189" t="s">
        <v>134</v>
      </c>
      <c r="AU401" s="189" t="s">
        <v>88</v>
      </c>
      <c r="AV401" s="11" t="s">
        <v>125</v>
      </c>
      <c r="AW401" s="11" t="s">
        <v>135</v>
      </c>
      <c r="AX401" s="11" t="s">
        <v>26</v>
      </c>
      <c r="AY401" s="189" t="s">
        <v>126</v>
      </c>
    </row>
    <row r="402" spans="2:65" s="1" customFormat="1" ht="16.5" customHeight="1">
      <c r="B402" s="163"/>
      <c r="C402" s="164" t="s">
        <v>620</v>
      </c>
      <c r="D402" s="164" t="s">
        <v>127</v>
      </c>
      <c r="E402" s="165" t="s">
        <v>621</v>
      </c>
      <c r="F402" s="166" t="s">
        <v>622</v>
      </c>
      <c r="G402" s="167" t="s">
        <v>189</v>
      </c>
      <c r="H402" s="168">
        <v>3</v>
      </c>
      <c r="I402" s="169"/>
      <c r="J402" s="170">
        <f>ROUND(I402*H402,2)</f>
        <v>0</v>
      </c>
      <c r="K402" s="166" t="s">
        <v>195</v>
      </c>
      <c r="L402" s="40"/>
      <c r="M402" s="171" t="s">
        <v>5</v>
      </c>
      <c r="N402" s="172" t="s">
        <v>50</v>
      </c>
      <c r="O402" s="41"/>
      <c r="P402" s="173">
        <f>O402*H402</f>
        <v>0</v>
      </c>
      <c r="Q402" s="173">
        <v>1.0000000000000001E-5</v>
      </c>
      <c r="R402" s="173">
        <f>Q402*H402</f>
        <v>3.0000000000000004E-5</v>
      </c>
      <c r="S402" s="173">
        <v>0</v>
      </c>
      <c r="T402" s="174">
        <f>S402*H402</f>
        <v>0</v>
      </c>
      <c r="AR402" s="23" t="s">
        <v>125</v>
      </c>
      <c r="AT402" s="23" t="s">
        <v>127</v>
      </c>
      <c r="AU402" s="23" t="s">
        <v>88</v>
      </c>
      <c r="AY402" s="23" t="s">
        <v>126</v>
      </c>
      <c r="BE402" s="175">
        <f>IF(N402="základní",J402,0)</f>
        <v>0</v>
      </c>
      <c r="BF402" s="175">
        <f>IF(N402="snížená",J402,0)</f>
        <v>0</v>
      </c>
      <c r="BG402" s="175">
        <f>IF(N402="zákl. přenesená",J402,0)</f>
        <v>0</v>
      </c>
      <c r="BH402" s="175">
        <f>IF(N402="sníž. přenesená",J402,0)</f>
        <v>0</v>
      </c>
      <c r="BI402" s="175">
        <f>IF(N402="nulová",J402,0)</f>
        <v>0</v>
      </c>
      <c r="BJ402" s="23" t="s">
        <v>26</v>
      </c>
      <c r="BK402" s="175">
        <f>ROUND(I402*H402,2)</f>
        <v>0</v>
      </c>
      <c r="BL402" s="23" t="s">
        <v>125</v>
      </c>
      <c r="BM402" s="23" t="s">
        <v>623</v>
      </c>
    </row>
    <row r="403" spans="2:65" s="1" customFormat="1" ht="27">
      <c r="B403" s="40"/>
      <c r="D403" s="176" t="s">
        <v>132</v>
      </c>
      <c r="F403" s="177" t="s">
        <v>624</v>
      </c>
      <c r="I403" s="178"/>
      <c r="L403" s="40"/>
      <c r="M403" s="179"/>
      <c r="N403" s="41"/>
      <c r="O403" s="41"/>
      <c r="P403" s="41"/>
      <c r="Q403" s="41"/>
      <c r="R403" s="41"/>
      <c r="S403" s="41"/>
      <c r="T403" s="69"/>
      <c r="AT403" s="23" t="s">
        <v>132</v>
      </c>
      <c r="AU403" s="23" t="s">
        <v>88</v>
      </c>
    </row>
    <row r="404" spans="2:65" s="10" customFormat="1" ht="13.5">
      <c r="B404" s="180"/>
      <c r="D404" s="176" t="s">
        <v>134</v>
      </c>
      <c r="E404" s="181" t="s">
        <v>5</v>
      </c>
      <c r="F404" s="182" t="s">
        <v>143</v>
      </c>
      <c r="H404" s="183">
        <v>3</v>
      </c>
      <c r="I404" s="184"/>
      <c r="L404" s="180"/>
      <c r="M404" s="185"/>
      <c r="N404" s="186"/>
      <c r="O404" s="186"/>
      <c r="P404" s="186"/>
      <c r="Q404" s="186"/>
      <c r="R404" s="186"/>
      <c r="S404" s="186"/>
      <c r="T404" s="187"/>
      <c r="AT404" s="181" t="s">
        <v>134</v>
      </c>
      <c r="AU404" s="181" t="s">
        <v>88</v>
      </c>
      <c r="AV404" s="10" t="s">
        <v>88</v>
      </c>
      <c r="AW404" s="10" t="s">
        <v>135</v>
      </c>
      <c r="AX404" s="10" t="s">
        <v>79</v>
      </c>
      <c r="AY404" s="181" t="s">
        <v>126</v>
      </c>
    </row>
    <row r="405" spans="2:65" s="11" customFormat="1" ht="13.5">
      <c r="B405" s="188"/>
      <c r="D405" s="176" t="s">
        <v>134</v>
      </c>
      <c r="E405" s="189" t="s">
        <v>5</v>
      </c>
      <c r="F405" s="190" t="s">
        <v>136</v>
      </c>
      <c r="H405" s="191">
        <v>3</v>
      </c>
      <c r="I405" s="192"/>
      <c r="L405" s="188"/>
      <c r="M405" s="193"/>
      <c r="N405" s="194"/>
      <c r="O405" s="194"/>
      <c r="P405" s="194"/>
      <c r="Q405" s="194"/>
      <c r="R405" s="194"/>
      <c r="S405" s="194"/>
      <c r="T405" s="195"/>
      <c r="AT405" s="189" t="s">
        <v>134</v>
      </c>
      <c r="AU405" s="189" t="s">
        <v>88</v>
      </c>
      <c r="AV405" s="11" t="s">
        <v>125</v>
      </c>
      <c r="AW405" s="11" t="s">
        <v>135</v>
      </c>
      <c r="AX405" s="11" t="s">
        <v>26</v>
      </c>
      <c r="AY405" s="189" t="s">
        <v>126</v>
      </c>
    </row>
    <row r="406" spans="2:65" s="1" customFormat="1" ht="25.5" customHeight="1">
      <c r="B406" s="163"/>
      <c r="C406" s="164" t="s">
        <v>625</v>
      </c>
      <c r="D406" s="164" t="s">
        <v>127</v>
      </c>
      <c r="E406" s="165" t="s">
        <v>626</v>
      </c>
      <c r="F406" s="166" t="s">
        <v>627</v>
      </c>
      <c r="G406" s="167" t="s">
        <v>219</v>
      </c>
      <c r="H406" s="168">
        <v>42.7</v>
      </c>
      <c r="I406" s="169"/>
      <c r="J406" s="170">
        <f>ROUND(I406*H406,2)</f>
        <v>0</v>
      </c>
      <c r="K406" s="166" t="s">
        <v>195</v>
      </c>
      <c r="L406" s="40"/>
      <c r="M406" s="171" t="s">
        <v>5</v>
      </c>
      <c r="N406" s="172" t="s">
        <v>50</v>
      </c>
      <c r="O406" s="41"/>
      <c r="P406" s="173">
        <f>O406*H406</f>
        <v>0</v>
      </c>
      <c r="Q406" s="173">
        <v>0.15539952000000001</v>
      </c>
      <c r="R406" s="173">
        <f>Q406*H406</f>
        <v>6.6355595040000006</v>
      </c>
      <c r="S406" s="173">
        <v>0</v>
      </c>
      <c r="T406" s="174">
        <f>S406*H406</f>
        <v>0</v>
      </c>
      <c r="AR406" s="23" t="s">
        <v>125</v>
      </c>
      <c r="AT406" s="23" t="s">
        <v>127</v>
      </c>
      <c r="AU406" s="23" t="s">
        <v>88</v>
      </c>
      <c r="AY406" s="23" t="s">
        <v>126</v>
      </c>
      <c r="BE406" s="175">
        <f>IF(N406="základní",J406,0)</f>
        <v>0</v>
      </c>
      <c r="BF406" s="175">
        <f>IF(N406="snížená",J406,0)</f>
        <v>0</v>
      </c>
      <c r="BG406" s="175">
        <f>IF(N406="zákl. přenesená",J406,0)</f>
        <v>0</v>
      </c>
      <c r="BH406" s="175">
        <f>IF(N406="sníž. přenesená",J406,0)</f>
        <v>0</v>
      </c>
      <c r="BI406" s="175">
        <f>IF(N406="nulová",J406,0)</f>
        <v>0</v>
      </c>
      <c r="BJ406" s="23" t="s">
        <v>26</v>
      </c>
      <c r="BK406" s="175">
        <f>ROUND(I406*H406,2)</f>
        <v>0</v>
      </c>
      <c r="BL406" s="23" t="s">
        <v>125</v>
      </c>
      <c r="BM406" s="23" t="s">
        <v>628</v>
      </c>
    </row>
    <row r="407" spans="2:65" s="1" customFormat="1" ht="40.5">
      <c r="B407" s="40"/>
      <c r="D407" s="176" t="s">
        <v>132</v>
      </c>
      <c r="F407" s="177" t="s">
        <v>629</v>
      </c>
      <c r="I407" s="178"/>
      <c r="L407" s="40"/>
      <c r="M407" s="179"/>
      <c r="N407" s="41"/>
      <c r="O407" s="41"/>
      <c r="P407" s="41"/>
      <c r="Q407" s="41"/>
      <c r="R407" s="41"/>
      <c r="S407" s="41"/>
      <c r="T407" s="69"/>
      <c r="AT407" s="23" t="s">
        <v>132</v>
      </c>
      <c r="AU407" s="23" t="s">
        <v>88</v>
      </c>
    </row>
    <row r="408" spans="2:65" s="10" customFormat="1" ht="13.5">
      <c r="B408" s="180"/>
      <c r="D408" s="176" t="s">
        <v>134</v>
      </c>
      <c r="E408" s="181" t="s">
        <v>5</v>
      </c>
      <c r="F408" s="182" t="s">
        <v>630</v>
      </c>
      <c r="H408" s="183">
        <v>20.5</v>
      </c>
      <c r="I408" s="184"/>
      <c r="L408" s="180"/>
      <c r="M408" s="185"/>
      <c r="N408" s="186"/>
      <c r="O408" s="186"/>
      <c r="P408" s="186"/>
      <c r="Q408" s="186"/>
      <c r="R408" s="186"/>
      <c r="S408" s="186"/>
      <c r="T408" s="187"/>
      <c r="AT408" s="181" t="s">
        <v>134</v>
      </c>
      <c r="AU408" s="181" t="s">
        <v>88</v>
      </c>
      <c r="AV408" s="10" t="s">
        <v>88</v>
      </c>
      <c r="AW408" s="10" t="s">
        <v>135</v>
      </c>
      <c r="AX408" s="10" t="s">
        <v>79</v>
      </c>
      <c r="AY408" s="181" t="s">
        <v>126</v>
      </c>
    </row>
    <row r="409" spans="2:65" s="10" customFormat="1" ht="13.5">
      <c r="B409" s="180"/>
      <c r="D409" s="176" t="s">
        <v>134</v>
      </c>
      <c r="E409" s="181" t="s">
        <v>5</v>
      </c>
      <c r="F409" s="182" t="s">
        <v>631</v>
      </c>
      <c r="H409" s="183">
        <v>22.2</v>
      </c>
      <c r="I409" s="184"/>
      <c r="L409" s="180"/>
      <c r="M409" s="185"/>
      <c r="N409" s="186"/>
      <c r="O409" s="186"/>
      <c r="P409" s="186"/>
      <c r="Q409" s="186"/>
      <c r="R409" s="186"/>
      <c r="S409" s="186"/>
      <c r="T409" s="187"/>
      <c r="AT409" s="181" t="s">
        <v>134</v>
      </c>
      <c r="AU409" s="181" t="s">
        <v>88</v>
      </c>
      <c r="AV409" s="10" t="s">
        <v>88</v>
      </c>
      <c r="AW409" s="10" t="s">
        <v>135</v>
      </c>
      <c r="AX409" s="10" t="s">
        <v>79</v>
      </c>
      <c r="AY409" s="181" t="s">
        <v>126</v>
      </c>
    </row>
    <row r="410" spans="2:65" s="11" customFormat="1" ht="13.5">
      <c r="B410" s="188"/>
      <c r="D410" s="176" t="s">
        <v>134</v>
      </c>
      <c r="E410" s="189" t="s">
        <v>5</v>
      </c>
      <c r="F410" s="190" t="s">
        <v>136</v>
      </c>
      <c r="H410" s="191">
        <v>42.7</v>
      </c>
      <c r="I410" s="192"/>
      <c r="L410" s="188"/>
      <c r="M410" s="193"/>
      <c r="N410" s="194"/>
      <c r="O410" s="194"/>
      <c r="P410" s="194"/>
      <c r="Q410" s="194"/>
      <c r="R410" s="194"/>
      <c r="S410" s="194"/>
      <c r="T410" s="195"/>
      <c r="AT410" s="189" t="s">
        <v>134</v>
      </c>
      <c r="AU410" s="189" t="s">
        <v>88</v>
      </c>
      <c r="AV410" s="11" t="s">
        <v>125</v>
      </c>
      <c r="AW410" s="11" t="s">
        <v>135</v>
      </c>
      <c r="AX410" s="11" t="s">
        <v>26</v>
      </c>
      <c r="AY410" s="189" t="s">
        <v>126</v>
      </c>
    </row>
    <row r="411" spans="2:65" s="1" customFormat="1" ht="16.5" customHeight="1">
      <c r="B411" s="163"/>
      <c r="C411" s="215" t="s">
        <v>632</v>
      </c>
      <c r="D411" s="215" t="s">
        <v>231</v>
      </c>
      <c r="E411" s="216" t="s">
        <v>633</v>
      </c>
      <c r="F411" s="217" t="s">
        <v>634</v>
      </c>
      <c r="G411" s="218" t="s">
        <v>234</v>
      </c>
      <c r="H411" s="219">
        <v>21.524999999999999</v>
      </c>
      <c r="I411" s="220"/>
      <c r="J411" s="221">
        <f>ROUND(I411*H411,2)</f>
        <v>0</v>
      </c>
      <c r="K411" s="217" t="s">
        <v>195</v>
      </c>
      <c r="L411" s="222"/>
      <c r="M411" s="223" t="s">
        <v>5</v>
      </c>
      <c r="N411" s="224" t="s">
        <v>50</v>
      </c>
      <c r="O411" s="41"/>
      <c r="P411" s="173">
        <f>O411*H411</f>
        <v>0</v>
      </c>
      <c r="Q411" s="173">
        <v>8.5000000000000006E-2</v>
      </c>
      <c r="R411" s="173">
        <f>Q411*H411</f>
        <v>1.8296250000000001</v>
      </c>
      <c r="S411" s="173">
        <v>0</v>
      </c>
      <c r="T411" s="174">
        <f>S411*H411</f>
        <v>0</v>
      </c>
      <c r="AR411" s="23" t="s">
        <v>230</v>
      </c>
      <c r="AT411" s="23" t="s">
        <v>231</v>
      </c>
      <c r="AU411" s="23" t="s">
        <v>88</v>
      </c>
      <c r="AY411" s="23" t="s">
        <v>126</v>
      </c>
      <c r="BE411" s="175">
        <f>IF(N411="základní",J411,0)</f>
        <v>0</v>
      </c>
      <c r="BF411" s="175">
        <f>IF(N411="snížená",J411,0)</f>
        <v>0</v>
      </c>
      <c r="BG411" s="175">
        <f>IF(N411="zákl. přenesená",J411,0)</f>
        <v>0</v>
      </c>
      <c r="BH411" s="175">
        <f>IF(N411="sníž. přenesená",J411,0)</f>
        <v>0</v>
      </c>
      <c r="BI411" s="175">
        <f>IF(N411="nulová",J411,0)</f>
        <v>0</v>
      </c>
      <c r="BJ411" s="23" t="s">
        <v>26</v>
      </c>
      <c r="BK411" s="175">
        <f>ROUND(I411*H411,2)</f>
        <v>0</v>
      </c>
      <c r="BL411" s="23" t="s">
        <v>125</v>
      </c>
      <c r="BM411" s="23" t="s">
        <v>635</v>
      </c>
    </row>
    <row r="412" spans="2:65" s="1" customFormat="1" ht="13.5">
      <c r="B412" s="40"/>
      <c r="D412" s="176" t="s">
        <v>132</v>
      </c>
      <c r="F412" s="177" t="s">
        <v>636</v>
      </c>
      <c r="I412" s="178"/>
      <c r="L412" s="40"/>
      <c r="M412" s="179"/>
      <c r="N412" s="41"/>
      <c r="O412" s="41"/>
      <c r="P412" s="41"/>
      <c r="Q412" s="41"/>
      <c r="R412" s="41"/>
      <c r="S412" s="41"/>
      <c r="T412" s="69"/>
      <c r="AT412" s="23" t="s">
        <v>132</v>
      </c>
      <c r="AU412" s="23" t="s">
        <v>88</v>
      </c>
    </row>
    <row r="413" spans="2:65" s="10" customFormat="1" ht="13.5">
      <c r="B413" s="180"/>
      <c r="D413" s="176" t="s">
        <v>134</v>
      </c>
      <c r="E413" s="181" t="s">
        <v>5</v>
      </c>
      <c r="F413" s="182" t="s">
        <v>637</v>
      </c>
      <c r="H413" s="183">
        <v>21.524999999999999</v>
      </c>
      <c r="I413" s="184"/>
      <c r="L413" s="180"/>
      <c r="M413" s="185"/>
      <c r="N413" s="186"/>
      <c r="O413" s="186"/>
      <c r="P413" s="186"/>
      <c r="Q413" s="186"/>
      <c r="R413" s="186"/>
      <c r="S413" s="186"/>
      <c r="T413" s="187"/>
      <c r="AT413" s="181" t="s">
        <v>134</v>
      </c>
      <c r="AU413" s="181" t="s">
        <v>88</v>
      </c>
      <c r="AV413" s="10" t="s">
        <v>88</v>
      </c>
      <c r="AW413" s="10" t="s">
        <v>135</v>
      </c>
      <c r="AX413" s="10" t="s">
        <v>79</v>
      </c>
      <c r="AY413" s="181" t="s">
        <v>126</v>
      </c>
    </row>
    <row r="414" spans="2:65" s="11" customFormat="1" ht="13.5">
      <c r="B414" s="188"/>
      <c r="D414" s="176" t="s">
        <v>134</v>
      </c>
      <c r="E414" s="189" t="s">
        <v>5</v>
      </c>
      <c r="F414" s="190" t="s">
        <v>136</v>
      </c>
      <c r="H414" s="191">
        <v>21.524999999999999</v>
      </c>
      <c r="I414" s="192"/>
      <c r="L414" s="188"/>
      <c r="M414" s="193"/>
      <c r="N414" s="194"/>
      <c r="O414" s="194"/>
      <c r="P414" s="194"/>
      <c r="Q414" s="194"/>
      <c r="R414" s="194"/>
      <c r="S414" s="194"/>
      <c r="T414" s="195"/>
      <c r="AT414" s="189" t="s">
        <v>134</v>
      </c>
      <c r="AU414" s="189" t="s">
        <v>88</v>
      </c>
      <c r="AV414" s="11" t="s">
        <v>125</v>
      </c>
      <c r="AW414" s="11" t="s">
        <v>135</v>
      </c>
      <c r="AX414" s="11" t="s">
        <v>26</v>
      </c>
      <c r="AY414" s="189" t="s">
        <v>126</v>
      </c>
    </row>
    <row r="415" spans="2:65" s="1" customFormat="1" ht="16.5" customHeight="1">
      <c r="B415" s="163"/>
      <c r="C415" s="215" t="s">
        <v>638</v>
      </c>
      <c r="D415" s="215" t="s">
        <v>231</v>
      </c>
      <c r="E415" s="216" t="s">
        <v>639</v>
      </c>
      <c r="F415" s="217" t="s">
        <v>640</v>
      </c>
      <c r="G415" s="218" t="s">
        <v>219</v>
      </c>
      <c r="H415" s="219">
        <v>23.31</v>
      </c>
      <c r="I415" s="220"/>
      <c r="J415" s="221">
        <f>ROUND(I415*H415,2)</f>
        <v>0</v>
      </c>
      <c r="K415" s="217" t="s">
        <v>195</v>
      </c>
      <c r="L415" s="222"/>
      <c r="M415" s="223" t="s">
        <v>5</v>
      </c>
      <c r="N415" s="224" t="s">
        <v>50</v>
      </c>
      <c r="O415" s="41"/>
      <c r="P415" s="173">
        <f>O415*H415</f>
        <v>0</v>
      </c>
      <c r="Q415" s="173">
        <v>4.4999999999999998E-2</v>
      </c>
      <c r="R415" s="173">
        <f>Q415*H415</f>
        <v>1.0489499999999998</v>
      </c>
      <c r="S415" s="173">
        <v>0</v>
      </c>
      <c r="T415" s="174">
        <f>S415*H415</f>
        <v>0</v>
      </c>
      <c r="AR415" s="23" t="s">
        <v>230</v>
      </c>
      <c r="AT415" s="23" t="s">
        <v>231</v>
      </c>
      <c r="AU415" s="23" t="s">
        <v>88</v>
      </c>
      <c r="AY415" s="23" t="s">
        <v>126</v>
      </c>
      <c r="BE415" s="175">
        <f>IF(N415="základní",J415,0)</f>
        <v>0</v>
      </c>
      <c r="BF415" s="175">
        <f>IF(N415="snížená",J415,0)</f>
        <v>0</v>
      </c>
      <c r="BG415" s="175">
        <f>IF(N415="zákl. přenesená",J415,0)</f>
        <v>0</v>
      </c>
      <c r="BH415" s="175">
        <f>IF(N415="sníž. přenesená",J415,0)</f>
        <v>0</v>
      </c>
      <c r="BI415" s="175">
        <f>IF(N415="nulová",J415,0)</f>
        <v>0</v>
      </c>
      <c r="BJ415" s="23" t="s">
        <v>26</v>
      </c>
      <c r="BK415" s="175">
        <f>ROUND(I415*H415,2)</f>
        <v>0</v>
      </c>
      <c r="BL415" s="23" t="s">
        <v>125</v>
      </c>
      <c r="BM415" s="23" t="s">
        <v>641</v>
      </c>
    </row>
    <row r="416" spans="2:65" s="1" customFormat="1" ht="13.5">
      <c r="B416" s="40"/>
      <c r="D416" s="176" t="s">
        <v>132</v>
      </c>
      <c r="F416" s="177" t="s">
        <v>640</v>
      </c>
      <c r="I416" s="178"/>
      <c r="L416" s="40"/>
      <c r="M416" s="179"/>
      <c r="N416" s="41"/>
      <c r="O416" s="41"/>
      <c r="P416" s="41"/>
      <c r="Q416" s="41"/>
      <c r="R416" s="41"/>
      <c r="S416" s="41"/>
      <c r="T416" s="69"/>
      <c r="AT416" s="23" t="s">
        <v>132</v>
      </c>
      <c r="AU416" s="23" t="s">
        <v>88</v>
      </c>
    </row>
    <row r="417" spans="2:65" s="10" customFormat="1" ht="13.5">
      <c r="B417" s="180"/>
      <c r="D417" s="176" t="s">
        <v>134</v>
      </c>
      <c r="E417" s="181" t="s">
        <v>5</v>
      </c>
      <c r="F417" s="182" t="s">
        <v>642</v>
      </c>
      <c r="H417" s="183">
        <v>23.31</v>
      </c>
      <c r="I417" s="184"/>
      <c r="L417" s="180"/>
      <c r="M417" s="185"/>
      <c r="N417" s="186"/>
      <c r="O417" s="186"/>
      <c r="P417" s="186"/>
      <c r="Q417" s="186"/>
      <c r="R417" s="186"/>
      <c r="S417" s="186"/>
      <c r="T417" s="187"/>
      <c r="AT417" s="181" t="s">
        <v>134</v>
      </c>
      <c r="AU417" s="181" t="s">
        <v>88</v>
      </c>
      <c r="AV417" s="10" t="s">
        <v>88</v>
      </c>
      <c r="AW417" s="10" t="s">
        <v>135</v>
      </c>
      <c r="AX417" s="10" t="s">
        <v>79</v>
      </c>
      <c r="AY417" s="181" t="s">
        <v>126</v>
      </c>
    </row>
    <row r="418" spans="2:65" s="11" customFormat="1" ht="13.5">
      <c r="B418" s="188"/>
      <c r="D418" s="176" t="s">
        <v>134</v>
      </c>
      <c r="E418" s="189" t="s">
        <v>5</v>
      </c>
      <c r="F418" s="190" t="s">
        <v>136</v>
      </c>
      <c r="H418" s="191">
        <v>23.31</v>
      </c>
      <c r="I418" s="192"/>
      <c r="L418" s="188"/>
      <c r="M418" s="193"/>
      <c r="N418" s="194"/>
      <c r="O418" s="194"/>
      <c r="P418" s="194"/>
      <c r="Q418" s="194"/>
      <c r="R418" s="194"/>
      <c r="S418" s="194"/>
      <c r="T418" s="195"/>
      <c r="AT418" s="189" t="s">
        <v>134</v>
      </c>
      <c r="AU418" s="189" t="s">
        <v>88</v>
      </c>
      <c r="AV418" s="11" t="s">
        <v>125</v>
      </c>
      <c r="AW418" s="11" t="s">
        <v>135</v>
      </c>
      <c r="AX418" s="11" t="s">
        <v>26</v>
      </c>
      <c r="AY418" s="189" t="s">
        <v>126</v>
      </c>
    </row>
    <row r="419" spans="2:65" s="1" customFormat="1" ht="25.5" customHeight="1">
      <c r="B419" s="163"/>
      <c r="C419" s="164" t="s">
        <v>643</v>
      </c>
      <c r="D419" s="164" t="s">
        <v>127</v>
      </c>
      <c r="E419" s="165" t="s">
        <v>644</v>
      </c>
      <c r="F419" s="166" t="s">
        <v>645</v>
      </c>
      <c r="G419" s="167" t="s">
        <v>219</v>
      </c>
      <c r="H419" s="168">
        <v>18.399999999999999</v>
      </c>
      <c r="I419" s="169"/>
      <c r="J419" s="170">
        <f>ROUND(I419*H419,2)</f>
        <v>0</v>
      </c>
      <c r="K419" s="166" t="s">
        <v>195</v>
      </c>
      <c r="L419" s="40"/>
      <c r="M419" s="171" t="s">
        <v>5</v>
      </c>
      <c r="N419" s="172" t="s">
        <v>50</v>
      </c>
      <c r="O419" s="41"/>
      <c r="P419" s="173">
        <f>O419*H419</f>
        <v>0</v>
      </c>
      <c r="Q419" s="173">
        <v>1.0000000000000001E-5</v>
      </c>
      <c r="R419" s="173">
        <f>Q419*H419</f>
        <v>1.84E-4</v>
      </c>
      <c r="S419" s="173">
        <v>0</v>
      </c>
      <c r="T419" s="174">
        <f>S419*H419</f>
        <v>0</v>
      </c>
      <c r="AR419" s="23" t="s">
        <v>125</v>
      </c>
      <c r="AT419" s="23" t="s">
        <v>127</v>
      </c>
      <c r="AU419" s="23" t="s">
        <v>88</v>
      </c>
      <c r="AY419" s="23" t="s">
        <v>126</v>
      </c>
      <c r="BE419" s="175">
        <f>IF(N419="základní",J419,0)</f>
        <v>0</v>
      </c>
      <c r="BF419" s="175">
        <f>IF(N419="snížená",J419,0)</f>
        <v>0</v>
      </c>
      <c r="BG419" s="175">
        <f>IF(N419="zákl. přenesená",J419,0)</f>
        <v>0</v>
      </c>
      <c r="BH419" s="175">
        <f>IF(N419="sníž. přenesená",J419,0)</f>
        <v>0</v>
      </c>
      <c r="BI419" s="175">
        <f>IF(N419="nulová",J419,0)</f>
        <v>0</v>
      </c>
      <c r="BJ419" s="23" t="s">
        <v>26</v>
      </c>
      <c r="BK419" s="175">
        <f>ROUND(I419*H419,2)</f>
        <v>0</v>
      </c>
      <c r="BL419" s="23" t="s">
        <v>125</v>
      </c>
      <c r="BM419" s="23" t="s">
        <v>646</v>
      </c>
    </row>
    <row r="420" spans="2:65" s="1" customFormat="1" ht="27">
      <c r="B420" s="40"/>
      <c r="D420" s="176" t="s">
        <v>132</v>
      </c>
      <c r="F420" s="177" t="s">
        <v>647</v>
      </c>
      <c r="I420" s="178"/>
      <c r="L420" s="40"/>
      <c r="M420" s="179"/>
      <c r="N420" s="41"/>
      <c r="O420" s="41"/>
      <c r="P420" s="41"/>
      <c r="Q420" s="41"/>
      <c r="R420" s="41"/>
      <c r="S420" s="41"/>
      <c r="T420" s="69"/>
      <c r="AT420" s="23" t="s">
        <v>132</v>
      </c>
      <c r="AU420" s="23" t="s">
        <v>88</v>
      </c>
    </row>
    <row r="421" spans="2:65" s="10" customFormat="1" ht="13.5">
      <c r="B421" s="180"/>
      <c r="D421" s="176" t="s">
        <v>134</v>
      </c>
      <c r="E421" s="181" t="s">
        <v>5</v>
      </c>
      <c r="F421" s="182" t="s">
        <v>648</v>
      </c>
      <c r="H421" s="183">
        <v>18.399999999999999</v>
      </c>
      <c r="I421" s="184"/>
      <c r="L421" s="180"/>
      <c r="M421" s="185"/>
      <c r="N421" s="186"/>
      <c r="O421" s="186"/>
      <c r="P421" s="186"/>
      <c r="Q421" s="186"/>
      <c r="R421" s="186"/>
      <c r="S421" s="186"/>
      <c r="T421" s="187"/>
      <c r="AT421" s="181" t="s">
        <v>134</v>
      </c>
      <c r="AU421" s="181" t="s">
        <v>88</v>
      </c>
      <c r="AV421" s="10" t="s">
        <v>88</v>
      </c>
      <c r="AW421" s="10" t="s">
        <v>135</v>
      </c>
      <c r="AX421" s="10" t="s">
        <v>79</v>
      </c>
      <c r="AY421" s="181" t="s">
        <v>126</v>
      </c>
    </row>
    <row r="422" spans="2:65" s="11" customFormat="1" ht="13.5">
      <c r="B422" s="188"/>
      <c r="D422" s="176" t="s">
        <v>134</v>
      </c>
      <c r="E422" s="189" t="s">
        <v>5</v>
      </c>
      <c r="F422" s="190" t="s">
        <v>136</v>
      </c>
      <c r="H422" s="191">
        <v>18.399999999999999</v>
      </c>
      <c r="I422" s="192"/>
      <c r="L422" s="188"/>
      <c r="M422" s="193"/>
      <c r="N422" s="194"/>
      <c r="O422" s="194"/>
      <c r="P422" s="194"/>
      <c r="Q422" s="194"/>
      <c r="R422" s="194"/>
      <c r="S422" s="194"/>
      <c r="T422" s="195"/>
      <c r="AT422" s="189" t="s">
        <v>134</v>
      </c>
      <c r="AU422" s="189" t="s">
        <v>88</v>
      </c>
      <c r="AV422" s="11" t="s">
        <v>125</v>
      </c>
      <c r="AW422" s="11" t="s">
        <v>135</v>
      </c>
      <c r="AX422" s="11" t="s">
        <v>26</v>
      </c>
      <c r="AY422" s="189" t="s">
        <v>126</v>
      </c>
    </row>
    <row r="423" spans="2:65" s="1" customFormat="1" ht="25.5" customHeight="1">
      <c r="B423" s="163"/>
      <c r="C423" s="164" t="s">
        <v>649</v>
      </c>
      <c r="D423" s="164" t="s">
        <v>127</v>
      </c>
      <c r="E423" s="165" t="s">
        <v>650</v>
      </c>
      <c r="F423" s="166" t="s">
        <v>651</v>
      </c>
      <c r="G423" s="167" t="s">
        <v>219</v>
      </c>
      <c r="H423" s="168">
        <v>18.399999999999999</v>
      </c>
      <c r="I423" s="169"/>
      <c r="J423" s="170">
        <f>ROUND(I423*H423,2)</f>
        <v>0</v>
      </c>
      <c r="K423" s="166" t="s">
        <v>195</v>
      </c>
      <c r="L423" s="40"/>
      <c r="M423" s="171" t="s">
        <v>5</v>
      </c>
      <c r="N423" s="172" t="s">
        <v>50</v>
      </c>
      <c r="O423" s="41"/>
      <c r="P423" s="173">
        <f>O423*H423</f>
        <v>0</v>
      </c>
      <c r="Q423" s="173">
        <v>3.4000000000000002E-4</v>
      </c>
      <c r="R423" s="173">
        <f>Q423*H423</f>
        <v>6.2560000000000003E-3</v>
      </c>
      <c r="S423" s="173">
        <v>0</v>
      </c>
      <c r="T423" s="174">
        <f>S423*H423</f>
        <v>0</v>
      </c>
      <c r="AR423" s="23" t="s">
        <v>125</v>
      </c>
      <c r="AT423" s="23" t="s">
        <v>127</v>
      </c>
      <c r="AU423" s="23" t="s">
        <v>88</v>
      </c>
      <c r="AY423" s="23" t="s">
        <v>126</v>
      </c>
      <c r="BE423" s="175">
        <f>IF(N423="základní",J423,0)</f>
        <v>0</v>
      </c>
      <c r="BF423" s="175">
        <f>IF(N423="snížená",J423,0)</f>
        <v>0</v>
      </c>
      <c r="BG423" s="175">
        <f>IF(N423="zákl. přenesená",J423,0)</f>
        <v>0</v>
      </c>
      <c r="BH423" s="175">
        <f>IF(N423="sníž. přenesená",J423,0)</f>
        <v>0</v>
      </c>
      <c r="BI423" s="175">
        <f>IF(N423="nulová",J423,0)</f>
        <v>0</v>
      </c>
      <c r="BJ423" s="23" t="s">
        <v>26</v>
      </c>
      <c r="BK423" s="175">
        <f>ROUND(I423*H423,2)</f>
        <v>0</v>
      </c>
      <c r="BL423" s="23" t="s">
        <v>125</v>
      </c>
      <c r="BM423" s="23" t="s">
        <v>652</v>
      </c>
    </row>
    <row r="424" spans="2:65" s="1" customFormat="1" ht="27">
      <c r="B424" s="40"/>
      <c r="D424" s="176" t="s">
        <v>132</v>
      </c>
      <c r="F424" s="177" t="s">
        <v>653</v>
      </c>
      <c r="I424" s="178"/>
      <c r="L424" s="40"/>
      <c r="M424" s="179"/>
      <c r="N424" s="41"/>
      <c r="O424" s="41"/>
      <c r="P424" s="41"/>
      <c r="Q424" s="41"/>
      <c r="R424" s="41"/>
      <c r="S424" s="41"/>
      <c r="T424" s="69"/>
      <c r="AT424" s="23" t="s">
        <v>132</v>
      </c>
      <c r="AU424" s="23" t="s">
        <v>88</v>
      </c>
    </row>
    <row r="425" spans="2:65" s="10" customFormat="1" ht="13.5">
      <c r="B425" s="180"/>
      <c r="D425" s="176" t="s">
        <v>134</v>
      </c>
      <c r="E425" s="181" t="s">
        <v>5</v>
      </c>
      <c r="F425" s="182" t="s">
        <v>654</v>
      </c>
      <c r="H425" s="183">
        <v>18.399999999999999</v>
      </c>
      <c r="I425" s="184"/>
      <c r="L425" s="180"/>
      <c r="M425" s="185"/>
      <c r="N425" s="186"/>
      <c r="O425" s="186"/>
      <c r="P425" s="186"/>
      <c r="Q425" s="186"/>
      <c r="R425" s="186"/>
      <c r="S425" s="186"/>
      <c r="T425" s="187"/>
      <c r="AT425" s="181" t="s">
        <v>134</v>
      </c>
      <c r="AU425" s="181" t="s">
        <v>88</v>
      </c>
      <c r="AV425" s="10" t="s">
        <v>88</v>
      </c>
      <c r="AW425" s="10" t="s">
        <v>135</v>
      </c>
      <c r="AX425" s="10" t="s">
        <v>79</v>
      </c>
      <c r="AY425" s="181" t="s">
        <v>126</v>
      </c>
    </row>
    <row r="426" spans="2:65" s="11" customFormat="1" ht="13.5">
      <c r="B426" s="188"/>
      <c r="D426" s="176" t="s">
        <v>134</v>
      </c>
      <c r="E426" s="189" t="s">
        <v>5</v>
      </c>
      <c r="F426" s="190" t="s">
        <v>136</v>
      </c>
      <c r="H426" s="191">
        <v>18.399999999999999</v>
      </c>
      <c r="I426" s="192"/>
      <c r="L426" s="188"/>
      <c r="M426" s="193"/>
      <c r="N426" s="194"/>
      <c r="O426" s="194"/>
      <c r="P426" s="194"/>
      <c r="Q426" s="194"/>
      <c r="R426" s="194"/>
      <c r="S426" s="194"/>
      <c r="T426" s="195"/>
      <c r="AT426" s="189" t="s">
        <v>134</v>
      </c>
      <c r="AU426" s="189" t="s">
        <v>88</v>
      </c>
      <c r="AV426" s="11" t="s">
        <v>125</v>
      </c>
      <c r="AW426" s="11" t="s">
        <v>135</v>
      </c>
      <c r="AX426" s="11" t="s">
        <v>26</v>
      </c>
      <c r="AY426" s="189" t="s">
        <v>126</v>
      </c>
    </row>
    <row r="427" spans="2:65" s="1" customFormat="1" ht="16.5" customHeight="1">
      <c r="B427" s="163"/>
      <c r="C427" s="164" t="s">
        <v>655</v>
      </c>
      <c r="D427" s="164" t="s">
        <v>127</v>
      </c>
      <c r="E427" s="165" t="s">
        <v>656</v>
      </c>
      <c r="F427" s="166" t="s">
        <v>657</v>
      </c>
      <c r="G427" s="167" t="s">
        <v>219</v>
      </c>
      <c r="H427" s="168">
        <v>19</v>
      </c>
      <c r="I427" s="169"/>
      <c r="J427" s="170">
        <f>ROUND(I427*H427,2)</f>
        <v>0</v>
      </c>
      <c r="K427" s="166" t="s">
        <v>195</v>
      </c>
      <c r="L427" s="40"/>
      <c r="M427" s="171" t="s">
        <v>5</v>
      </c>
      <c r="N427" s="172" t="s">
        <v>50</v>
      </c>
      <c r="O427" s="41"/>
      <c r="P427" s="173">
        <f>O427*H427</f>
        <v>0</v>
      </c>
      <c r="Q427" s="173">
        <v>0</v>
      </c>
      <c r="R427" s="173">
        <f>Q427*H427</f>
        <v>0</v>
      </c>
      <c r="S427" s="173">
        <v>0</v>
      </c>
      <c r="T427" s="174">
        <f>S427*H427</f>
        <v>0</v>
      </c>
      <c r="AR427" s="23" t="s">
        <v>125</v>
      </c>
      <c r="AT427" s="23" t="s">
        <v>127</v>
      </c>
      <c r="AU427" s="23" t="s">
        <v>88</v>
      </c>
      <c r="AY427" s="23" t="s">
        <v>126</v>
      </c>
      <c r="BE427" s="175">
        <f>IF(N427="základní",J427,0)</f>
        <v>0</v>
      </c>
      <c r="BF427" s="175">
        <f>IF(N427="snížená",J427,0)</f>
        <v>0</v>
      </c>
      <c r="BG427" s="175">
        <f>IF(N427="zákl. přenesená",J427,0)</f>
        <v>0</v>
      </c>
      <c r="BH427" s="175">
        <f>IF(N427="sníž. přenesená",J427,0)</f>
        <v>0</v>
      </c>
      <c r="BI427" s="175">
        <f>IF(N427="nulová",J427,0)</f>
        <v>0</v>
      </c>
      <c r="BJ427" s="23" t="s">
        <v>26</v>
      </c>
      <c r="BK427" s="175">
        <f>ROUND(I427*H427,2)</f>
        <v>0</v>
      </c>
      <c r="BL427" s="23" t="s">
        <v>125</v>
      </c>
      <c r="BM427" s="23" t="s">
        <v>658</v>
      </c>
    </row>
    <row r="428" spans="2:65" s="1" customFormat="1" ht="13.5">
      <c r="B428" s="40"/>
      <c r="D428" s="176" t="s">
        <v>132</v>
      </c>
      <c r="F428" s="177" t="s">
        <v>659</v>
      </c>
      <c r="I428" s="178"/>
      <c r="L428" s="40"/>
      <c r="M428" s="179"/>
      <c r="N428" s="41"/>
      <c r="O428" s="41"/>
      <c r="P428" s="41"/>
      <c r="Q428" s="41"/>
      <c r="R428" s="41"/>
      <c r="S428" s="41"/>
      <c r="T428" s="69"/>
      <c r="AT428" s="23" t="s">
        <v>132</v>
      </c>
      <c r="AU428" s="23" t="s">
        <v>88</v>
      </c>
    </row>
    <row r="429" spans="2:65" s="10" customFormat="1" ht="13.5">
      <c r="B429" s="180"/>
      <c r="D429" s="176" t="s">
        <v>134</v>
      </c>
      <c r="E429" s="181" t="s">
        <v>5</v>
      </c>
      <c r="F429" s="182" t="s">
        <v>660</v>
      </c>
      <c r="H429" s="183">
        <v>16.899999999999999</v>
      </c>
      <c r="I429" s="184"/>
      <c r="L429" s="180"/>
      <c r="M429" s="185"/>
      <c r="N429" s="186"/>
      <c r="O429" s="186"/>
      <c r="P429" s="186"/>
      <c r="Q429" s="186"/>
      <c r="R429" s="186"/>
      <c r="S429" s="186"/>
      <c r="T429" s="187"/>
      <c r="AT429" s="181" t="s">
        <v>134</v>
      </c>
      <c r="AU429" s="181" t="s">
        <v>88</v>
      </c>
      <c r="AV429" s="10" t="s">
        <v>88</v>
      </c>
      <c r="AW429" s="10" t="s">
        <v>135</v>
      </c>
      <c r="AX429" s="10" t="s">
        <v>79</v>
      </c>
      <c r="AY429" s="181" t="s">
        <v>126</v>
      </c>
    </row>
    <row r="430" spans="2:65" s="10" customFormat="1" ht="13.5">
      <c r="B430" s="180"/>
      <c r="D430" s="176" t="s">
        <v>134</v>
      </c>
      <c r="E430" s="181" t="s">
        <v>5</v>
      </c>
      <c r="F430" s="182" t="s">
        <v>661</v>
      </c>
      <c r="H430" s="183">
        <v>2.1</v>
      </c>
      <c r="I430" s="184"/>
      <c r="L430" s="180"/>
      <c r="M430" s="185"/>
      <c r="N430" s="186"/>
      <c r="O430" s="186"/>
      <c r="P430" s="186"/>
      <c r="Q430" s="186"/>
      <c r="R430" s="186"/>
      <c r="S430" s="186"/>
      <c r="T430" s="187"/>
      <c r="AT430" s="181" t="s">
        <v>134</v>
      </c>
      <c r="AU430" s="181" t="s">
        <v>88</v>
      </c>
      <c r="AV430" s="10" t="s">
        <v>88</v>
      </c>
      <c r="AW430" s="10" t="s">
        <v>135</v>
      </c>
      <c r="AX430" s="10" t="s">
        <v>79</v>
      </c>
      <c r="AY430" s="181" t="s">
        <v>126</v>
      </c>
    </row>
    <row r="431" spans="2:65" s="11" customFormat="1" ht="13.5">
      <c r="B431" s="188"/>
      <c r="D431" s="176" t="s">
        <v>134</v>
      </c>
      <c r="E431" s="189" t="s">
        <v>5</v>
      </c>
      <c r="F431" s="190" t="s">
        <v>136</v>
      </c>
      <c r="H431" s="191">
        <v>19</v>
      </c>
      <c r="I431" s="192"/>
      <c r="L431" s="188"/>
      <c r="M431" s="193"/>
      <c r="N431" s="194"/>
      <c r="O431" s="194"/>
      <c r="P431" s="194"/>
      <c r="Q431" s="194"/>
      <c r="R431" s="194"/>
      <c r="S431" s="194"/>
      <c r="T431" s="195"/>
      <c r="AT431" s="189" t="s">
        <v>134</v>
      </c>
      <c r="AU431" s="189" t="s">
        <v>88</v>
      </c>
      <c r="AV431" s="11" t="s">
        <v>125</v>
      </c>
      <c r="AW431" s="11" t="s">
        <v>135</v>
      </c>
      <c r="AX431" s="11" t="s">
        <v>26</v>
      </c>
      <c r="AY431" s="189" t="s">
        <v>126</v>
      </c>
    </row>
    <row r="432" spans="2:65" s="1" customFormat="1" ht="16.5" customHeight="1">
      <c r="B432" s="163"/>
      <c r="C432" s="164" t="s">
        <v>662</v>
      </c>
      <c r="D432" s="164" t="s">
        <v>127</v>
      </c>
      <c r="E432" s="165" t="s">
        <v>663</v>
      </c>
      <c r="F432" s="166" t="s">
        <v>664</v>
      </c>
      <c r="G432" s="167" t="s">
        <v>189</v>
      </c>
      <c r="H432" s="168">
        <v>100</v>
      </c>
      <c r="I432" s="169"/>
      <c r="J432" s="170">
        <f>ROUND(I432*H432,2)</f>
        <v>0</v>
      </c>
      <c r="K432" s="166" t="s">
        <v>195</v>
      </c>
      <c r="L432" s="40"/>
      <c r="M432" s="171" t="s">
        <v>5</v>
      </c>
      <c r="N432" s="172" t="s">
        <v>50</v>
      </c>
      <c r="O432" s="41"/>
      <c r="P432" s="173">
        <f>O432*H432</f>
        <v>0</v>
      </c>
      <c r="Q432" s="173">
        <v>0</v>
      </c>
      <c r="R432" s="173">
        <f>Q432*H432</f>
        <v>0</v>
      </c>
      <c r="S432" s="173">
        <v>0.02</v>
      </c>
      <c r="T432" s="174">
        <f>S432*H432</f>
        <v>2</v>
      </c>
      <c r="AR432" s="23" t="s">
        <v>125</v>
      </c>
      <c r="AT432" s="23" t="s">
        <v>127</v>
      </c>
      <c r="AU432" s="23" t="s">
        <v>88</v>
      </c>
      <c r="AY432" s="23" t="s">
        <v>126</v>
      </c>
      <c r="BE432" s="175">
        <f>IF(N432="základní",J432,0)</f>
        <v>0</v>
      </c>
      <c r="BF432" s="175">
        <f>IF(N432="snížená",J432,0)</f>
        <v>0</v>
      </c>
      <c r="BG432" s="175">
        <f>IF(N432="zákl. přenesená",J432,0)</f>
        <v>0</v>
      </c>
      <c r="BH432" s="175">
        <f>IF(N432="sníž. přenesená",J432,0)</f>
        <v>0</v>
      </c>
      <c r="BI432" s="175">
        <f>IF(N432="nulová",J432,0)</f>
        <v>0</v>
      </c>
      <c r="BJ432" s="23" t="s">
        <v>26</v>
      </c>
      <c r="BK432" s="175">
        <f>ROUND(I432*H432,2)</f>
        <v>0</v>
      </c>
      <c r="BL432" s="23" t="s">
        <v>125</v>
      </c>
      <c r="BM432" s="23" t="s">
        <v>665</v>
      </c>
    </row>
    <row r="433" spans="2:65" s="1" customFormat="1" ht="27">
      <c r="B433" s="40"/>
      <c r="D433" s="176" t="s">
        <v>132</v>
      </c>
      <c r="F433" s="177" t="s">
        <v>666</v>
      </c>
      <c r="I433" s="178"/>
      <c r="L433" s="40"/>
      <c r="M433" s="179"/>
      <c r="N433" s="41"/>
      <c r="O433" s="41"/>
      <c r="P433" s="41"/>
      <c r="Q433" s="41"/>
      <c r="R433" s="41"/>
      <c r="S433" s="41"/>
      <c r="T433" s="69"/>
      <c r="AT433" s="23" t="s">
        <v>132</v>
      </c>
      <c r="AU433" s="23" t="s">
        <v>88</v>
      </c>
    </row>
    <row r="434" spans="2:65" s="10" customFormat="1" ht="13.5">
      <c r="B434" s="180"/>
      <c r="D434" s="176" t="s">
        <v>134</v>
      </c>
      <c r="E434" s="181" t="s">
        <v>5</v>
      </c>
      <c r="F434" s="182" t="s">
        <v>667</v>
      </c>
      <c r="H434" s="183">
        <v>100</v>
      </c>
      <c r="I434" s="184"/>
      <c r="L434" s="180"/>
      <c r="M434" s="185"/>
      <c r="N434" s="186"/>
      <c r="O434" s="186"/>
      <c r="P434" s="186"/>
      <c r="Q434" s="186"/>
      <c r="R434" s="186"/>
      <c r="S434" s="186"/>
      <c r="T434" s="187"/>
      <c r="AT434" s="181" t="s">
        <v>134</v>
      </c>
      <c r="AU434" s="181" t="s">
        <v>88</v>
      </c>
      <c r="AV434" s="10" t="s">
        <v>88</v>
      </c>
      <c r="AW434" s="10" t="s">
        <v>135</v>
      </c>
      <c r="AX434" s="10" t="s">
        <v>79</v>
      </c>
      <c r="AY434" s="181" t="s">
        <v>126</v>
      </c>
    </row>
    <row r="435" spans="2:65" s="11" customFormat="1" ht="13.5">
      <c r="B435" s="188"/>
      <c r="D435" s="176" t="s">
        <v>134</v>
      </c>
      <c r="E435" s="189" t="s">
        <v>5</v>
      </c>
      <c r="F435" s="190" t="s">
        <v>136</v>
      </c>
      <c r="H435" s="191">
        <v>100</v>
      </c>
      <c r="I435" s="192"/>
      <c r="L435" s="188"/>
      <c r="M435" s="193"/>
      <c r="N435" s="194"/>
      <c r="O435" s="194"/>
      <c r="P435" s="194"/>
      <c r="Q435" s="194"/>
      <c r="R435" s="194"/>
      <c r="S435" s="194"/>
      <c r="T435" s="195"/>
      <c r="AT435" s="189" t="s">
        <v>134</v>
      </c>
      <c r="AU435" s="189" t="s">
        <v>88</v>
      </c>
      <c r="AV435" s="11" t="s">
        <v>125</v>
      </c>
      <c r="AW435" s="11" t="s">
        <v>135</v>
      </c>
      <c r="AX435" s="11" t="s">
        <v>26</v>
      </c>
      <c r="AY435" s="189" t="s">
        <v>126</v>
      </c>
    </row>
    <row r="436" spans="2:65" s="1" customFormat="1" ht="25.5" customHeight="1">
      <c r="B436" s="163"/>
      <c r="C436" s="164" t="s">
        <v>668</v>
      </c>
      <c r="D436" s="164" t="s">
        <v>127</v>
      </c>
      <c r="E436" s="165" t="s">
        <v>669</v>
      </c>
      <c r="F436" s="166" t="s">
        <v>670</v>
      </c>
      <c r="G436" s="167" t="s">
        <v>189</v>
      </c>
      <c r="H436" s="168">
        <v>11.1</v>
      </c>
      <c r="I436" s="169"/>
      <c r="J436" s="170">
        <f>ROUND(I436*H436,2)</f>
        <v>0</v>
      </c>
      <c r="K436" s="166" t="s">
        <v>195</v>
      </c>
      <c r="L436" s="40"/>
      <c r="M436" s="171" t="s">
        <v>5</v>
      </c>
      <c r="N436" s="172" t="s">
        <v>50</v>
      </c>
      <c r="O436" s="41"/>
      <c r="P436" s="173">
        <f>O436*H436</f>
        <v>0</v>
      </c>
      <c r="Q436" s="173">
        <v>0</v>
      </c>
      <c r="R436" s="173">
        <f>Q436*H436</f>
        <v>0</v>
      </c>
      <c r="S436" s="173">
        <v>0</v>
      </c>
      <c r="T436" s="174">
        <f>S436*H436</f>
        <v>0</v>
      </c>
      <c r="AR436" s="23" t="s">
        <v>125</v>
      </c>
      <c r="AT436" s="23" t="s">
        <v>127</v>
      </c>
      <c r="AU436" s="23" t="s">
        <v>88</v>
      </c>
      <c r="AY436" s="23" t="s">
        <v>126</v>
      </c>
      <c r="BE436" s="175">
        <f>IF(N436="základní",J436,0)</f>
        <v>0</v>
      </c>
      <c r="BF436" s="175">
        <f>IF(N436="snížená",J436,0)</f>
        <v>0</v>
      </c>
      <c r="BG436" s="175">
        <f>IF(N436="zákl. přenesená",J436,0)</f>
        <v>0</v>
      </c>
      <c r="BH436" s="175">
        <f>IF(N436="sníž. přenesená",J436,0)</f>
        <v>0</v>
      </c>
      <c r="BI436" s="175">
        <f>IF(N436="nulová",J436,0)</f>
        <v>0</v>
      </c>
      <c r="BJ436" s="23" t="s">
        <v>26</v>
      </c>
      <c r="BK436" s="175">
        <f>ROUND(I436*H436,2)</f>
        <v>0</v>
      </c>
      <c r="BL436" s="23" t="s">
        <v>125</v>
      </c>
      <c r="BM436" s="23" t="s">
        <v>671</v>
      </c>
    </row>
    <row r="437" spans="2:65" s="1" customFormat="1" ht="40.5">
      <c r="B437" s="40"/>
      <c r="D437" s="176" t="s">
        <v>132</v>
      </c>
      <c r="F437" s="177" t="s">
        <v>672</v>
      </c>
      <c r="I437" s="178"/>
      <c r="L437" s="40"/>
      <c r="M437" s="179"/>
      <c r="N437" s="41"/>
      <c r="O437" s="41"/>
      <c r="P437" s="41"/>
      <c r="Q437" s="41"/>
      <c r="R437" s="41"/>
      <c r="S437" s="41"/>
      <c r="T437" s="69"/>
      <c r="AT437" s="23" t="s">
        <v>132</v>
      </c>
      <c r="AU437" s="23" t="s">
        <v>88</v>
      </c>
    </row>
    <row r="438" spans="2:65" s="10" customFormat="1" ht="13.5">
      <c r="B438" s="180"/>
      <c r="D438" s="176" t="s">
        <v>134</v>
      </c>
      <c r="E438" s="181" t="s">
        <v>5</v>
      </c>
      <c r="F438" s="182" t="s">
        <v>673</v>
      </c>
      <c r="H438" s="183">
        <v>11.1</v>
      </c>
      <c r="I438" s="184"/>
      <c r="L438" s="180"/>
      <c r="M438" s="185"/>
      <c r="N438" s="186"/>
      <c r="O438" s="186"/>
      <c r="P438" s="186"/>
      <c r="Q438" s="186"/>
      <c r="R438" s="186"/>
      <c r="S438" s="186"/>
      <c r="T438" s="187"/>
      <c r="AT438" s="181" t="s">
        <v>134</v>
      </c>
      <c r="AU438" s="181" t="s">
        <v>88</v>
      </c>
      <c r="AV438" s="10" t="s">
        <v>88</v>
      </c>
      <c r="AW438" s="10" t="s">
        <v>135</v>
      </c>
      <c r="AX438" s="10" t="s">
        <v>79</v>
      </c>
      <c r="AY438" s="181" t="s">
        <v>126</v>
      </c>
    </row>
    <row r="439" spans="2:65" s="11" customFormat="1" ht="13.5">
      <c r="B439" s="188"/>
      <c r="D439" s="176" t="s">
        <v>134</v>
      </c>
      <c r="E439" s="189" t="s">
        <v>5</v>
      </c>
      <c r="F439" s="190" t="s">
        <v>136</v>
      </c>
      <c r="H439" s="191">
        <v>11.1</v>
      </c>
      <c r="I439" s="192"/>
      <c r="L439" s="188"/>
      <c r="M439" s="193"/>
      <c r="N439" s="194"/>
      <c r="O439" s="194"/>
      <c r="P439" s="194"/>
      <c r="Q439" s="194"/>
      <c r="R439" s="194"/>
      <c r="S439" s="194"/>
      <c r="T439" s="195"/>
      <c r="AT439" s="189" t="s">
        <v>134</v>
      </c>
      <c r="AU439" s="189" t="s">
        <v>88</v>
      </c>
      <c r="AV439" s="11" t="s">
        <v>125</v>
      </c>
      <c r="AW439" s="11" t="s">
        <v>135</v>
      </c>
      <c r="AX439" s="11" t="s">
        <v>26</v>
      </c>
      <c r="AY439" s="189" t="s">
        <v>126</v>
      </c>
    </row>
    <row r="440" spans="2:65" s="9" customFormat="1" ht="29.85" customHeight="1">
      <c r="B440" s="152"/>
      <c r="D440" s="153" t="s">
        <v>78</v>
      </c>
      <c r="E440" s="206" t="s">
        <v>674</v>
      </c>
      <c r="F440" s="206" t="s">
        <v>675</v>
      </c>
      <c r="I440" s="155"/>
      <c r="J440" s="207">
        <f>BK440</f>
        <v>0</v>
      </c>
      <c r="L440" s="152"/>
      <c r="M440" s="157"/>
      <c r="N440" s="158"/>
      <c r="O440" s="158"/>
      <c r="P440" s="159">
        <f>SUM(P441:P472)</f>
        <v>0</v>
      </c>
      <c r="Q440" s="158"/>
      <c r="R440" s="159">
        <f>SUM(R441:R472)</f>
        <v>0</v>
      </c>
      <c r="S440" s="158"/>
      <c r="T440" s="160">
        <f>SUM(T441:T472)</f>
        <v>0</v>
      </c>
      <c r="AR440" s="153" t="s">
        <v>26</v>
      </c>
      <c r="AT440" s="161" t="s">
        <v>78</v>
      </c>
      <c r="AU440" s="161" t="s">
        <v>26</v>
      </c>
      <c r="AY440" s="153" t="s">
        <v>126</v>
      </c>
      <c r="BK440" s="162">
        <f>SUM(BK441:BK472)</f>
        <v>0</v>
      </c>
    </row>
    <row r="441" spans="2:65" s="1" customFormat="1" ht="16.5" customHeight="1">
      <c r="B441" s="163"/>
      <c r="C441" s="164" t="s">
        <v>676</v>
      </c>
      <c r="D441" s="164" t="s">
        <v>127</v>
      </c>
      <c r="E441" s="165" t="s">
        <v>677</v>
      </c>
      <c r="F441" s="166" t="s">
        <v>678</v>
      </c>
      <c r="G441" s="167" t="s">
        <v>325</v>
      </c>
      <c r="H441" s="168">
        <v>2.286</v>
      </c>
      <c r="I441" s="169"/>
      <c r="J441" s="170">
        <f>ROUND(I441*H441,2)</f>
        <v>0</v>
      </c>
      <c r="K441" s="166" t="s">
        <v>195</v>
      </c>
      <c r="L441" s="40"/>
      <c r="M441" s="171" t="s">
        <v>5</v>
      </c>
      <c r="N441" s="172" t="s">
        <v>50</v>
      </c>
      <c r="O441" s="41"/>
      <c r="P441" s="173">
        <f>O441*H441</f>
        <v>0</v>
      </c>
      <c r="Q441" s="173">
        <v>0</v>
      </c>
      <c r="R441" s="173">
        <f>Q441*H441</f>
        <v>0</v>
      </c>
      <c r="S441" s="173">
        <v>0</v>
      </c>
      <c r="T441" s="174">
        <f>S441*H441</f>
        <v>0</v>
      </c>
      <c r="AR441" s="23" t="s">
        <v>125</v>
      </c>
      <c r="AT441" s="23" t="s">
        <v>127</v>
      </c>
      <c r="AU441" s="23" t="s">
        <v>88</v>
      </c>
      <c r="AY441" s="23" t="s">
        <v>126</v>
      </c>
      <c r="BE441" s="175">
        <f>IF(N441="základní",J441,0)</f>
        <v>0</v>
      </c>
      <c r="BF441" s="175">
        <f>IF(N441="snížená",J441,0)</f>
        <v>0</v>
      </c>
      <c r="BG441" s="175">
        <f>IF(N441="zákl. přenesená",J441,0)</f>
        <v>0</v>
      </c>
      <c r="BH441" s="175">
        <f>IF(N441="sníž. přenesená",J441,0)</f>
        <v>0</v>
      </c>
      <c r="BI441" s="175">
        <f>IF(N441="nulová",J441,0)</f>
        <v>0</v>
      </c>
      <c r="BJ441" s="23" t="s">
        <v>26</v>
      </c>
      <c r="BK441" s="175">
        <f>ROUND(I441*H441,2)</f>
        <v>0</v>
      </c>
      <c r="BL441" s="23" t="s">
        <v>125</v>
      </c>
      <c r="BM441" s="23" t="s">
        <v>679</v>
      </c>
    </row>
    <row r="442" spans="2:65" s="1" customFormat="1" ht="27">
      <c r="B442" s="40"/>
      <c r="D442" s="176" t="s">
        <v>132</v>
      </c>
      <c r="F442" s="177" t="s">
        <v>680</v>
      </c>
      <c r="I442" s="178"/>
      <c r="L442" s="40"/>
      <c r="M442" s="179"/>
      <c r="N442" s="41"/>
      <c r="O442" s="41"/>
      <c r="P442" s="41"/>
      <c r="Q442" s="41"/>
      <c r="R442" s="41"/>
      <c r="S442" s="41"/>
      <c r="T442" s="69"/>
      <c r="AT442" s="23" t="s">
        <v>132</v>
      </c>
      <c r="AU442" s="23" t="s">
        <v>88</v>
      </c>
    </row>
    <row r="443" spans="2:65" s="10" customFormat="1" ht="13.5">
      <c r="B443" s="180"/>
      <c r="D443" s="176" t="s">
        <v>134</v>
      </c>
      <c r="E443" s="181" t="s">
        <v>5</v>
      </c>
      <c r="F443" s="182" t="s">
        <v>681</v>
      </c>
      <c r="H443" s="183">
        <v>0.66</v>
      </c>
      <c r="I443" s="184"/>
      <c r="L443" s="180"/>
      <c r="M443" s="185"/>
      <c r="N443" s="186"/>
      <c r="O443" s="186"/>
      <c r="P443" s="186"/>
      <c r="Q443" s="186"/>
      <c r="R443" s="186"/>
      <c r="S443" s="186"/>
      <c r="T443" s="187"/>
      <c r="AT443" s="181" t="s">
        <v>134</v>
      </c>
      <c r="AU443" s="181" t="s">
        <v>88</v>
      </c>
      <c r="AV443" s="10" t="s">
        <v>88</v>
      </c>
      <c r="AW443" s="10" t="s">
        <v>135</v>
      </c>
      <c r="AX443" s="10" t="s">
        <v>79</v>
      </c>
      <c r="AY443" s="181" t="s">
        <v>126</v>
      </c>
    </row>
    <row r="444" spans="2:65" s="10" customFormat="1" ht="13.5">
      <c r="B444" s="180"/>
      <c r="D444" s="176" t="s">
        <v>134</v>
      </c>
      <c r="E444" s="181" t="s">
        <v>5</v>
      </c>
      <c r="F444" s="182" t="s">
        <v>682</v>
      </c>
      <c r="H444" s="183">
        <v>1.6259999999999999</v>
      </c>
      <c r="I444" s="184"/>
      <c r="L444" s="180"/>
      <c r="M444" s="185"/>
      <c r="N444" s="186"/>
      <c r="O444" s="186"/>
      <c r="P444" s="186"/>
      <c r="Q444" s="186"/>
      <c r="R444" s="186"/>
      <c r="S444" s="186"/>
      <c r="T444" s="187"/>
      <c r="AT444" s="181" t="s">
        <v>134</v>
      </c>
      <c r="AU444" s="181" t="s">
        <v>88</v>
      </c>
      <c r="AV444" s="10" t="s">
        <v>88</v>
      </c>
      <c r="AW444" s="10" t="s">
        <v>135</v>
      </c>
      <c r="AX444" s="10" t="s">
        <v>79</v>
      </c>
      <c r="AY444" s="181" t="s">
        <v>126</v>
      </c>
    </row>
    <row r="445" spans="2:65" s="11" customFormat="1" ht="13.5">
      <c r="B445" s="188"/>
      <c r="D445" s="176" t="s">
        <v>134</v>
      </c>
      <c r="E445" s="189" t="s">
        <v>5</v>
      </c>
      <c r="F445" s="190" t="s">
        <v>136</v>
      </c>
      <c r="H445" s="191">
        <v>2.286</v>
      </c>
      <c r="I445" s="192"/>
      <c r="L445" s="188"/>
      <c r="M445" s="193"/>
      <c r="N445" s="194"/>
      <c r="O445" s="194"/>
      <c r="P445" s="194"/>
      <c r="Q445" s="194"/>
      <c r="R445" s="194"/>
      <c r="S445" s="194"/>
      <c r="T445" s="195"/>
      <c r="AT445" s="189" t="s">
        <v>134</v>
      </c>
      <c r="AU445" s="189" t="s">
        <v>88</v>
      </c>
      <c r="AV445" s="11" t="s">
        <v>125</v>
      </c>
      <c r="AW445" s="11" t="s">
        <v>135</v>
      </c>
      <c r="AX445" s="11" t="s">
        <v>26</v>
      </c>
      <c r="AY445" s="189" t="s">
        <v>126</v>
      </c>
    </row>
    <row r="446" spans="2:65" s="1" customFormat="1" ht="16.5" customHeight="1">
      <c r="B446" s="163"/>
      <c r="C446" s="164" t="s">
        <v>683</v>
      </c>
      <c r="D446" s="164" t="s">
        <v>127</v>
      </c>
      <c r="E446" s="165" t="s">
        <v>684</v>
      </c>
      <c r="F446" s="166" t="s">
        <v>685</v>
      </c>
      <c r="G446" s="167" t="s">
        <v>325</v>
      </c>
      <c r="H446" s="168">
        <v>32.003999999999998</v>
      </c>
      <c r="I446" s="169"/>
      <c r="J446" s="170">
        <f>ROUND(I446*H446,2)</f>
        <v>0</v>
      </c>
      <c r="K446" s="166" t="s">
        <v>212</v>
      </c>
      <c r="L446" s="40"/>
      <c r="M446" s="171" t="s">
        <v>5</v>
      </c>
      <c r="N446" s="172" t="s">
        <v>50</v>
      </c>
      <c r="O446" s="41"/>
      <c r="P446" s="173">
        <f>O446*H446</f>
        <v>0</v>
      </c>
      <c r="Q446" s="173">
        <v>0</v>
      </c>
      <c r="R446" s="173">
        <f>Q446*H446</f>
        <v>0</v>
      </c>
      <c r="S446" s="173">
        <v>0</v>
      </c>
      <c r="T446" s="174">
        <f>S446*H446</f>
        <v>0</v>
      </c>
      <c r="AR446" s="23" t="s">
        <v>125</v>
      </c>
      <c r="AT446" s="23" t="s">
        <v>127</v>
      </c>
      <c r="AU446" s="23" t="s">
        <v>88</v>
      </c>
      <c r="AY446" s="23" t="s">
        <v>126</v>
      </c>
      <c r="BE446" s="175">
        <f>IF(N446="základní",J446,0)</f>
        <v>0</v>
      </c>
      <c r="BF446" s="175">
        <f>IF(N446="snížená",J446,0)</f>
        <v>0</v>
      </c>
      <c r="BG446" s="175">
        <f>IF(N446="zákl. přenesená",J446,0)</f>
        <v>0</v>
      </c>
      <c r="BH446" s="175">
        <f>IF(N446="sníž. přenesená",J446,0)</f>
        <v>0</v>
      </c>
      <c r="BI446" s="175">
        <f>IF(N446="nulová",J446,0)</f>
        <v>0</v>
      </c>
      <c r="BJ446" s="23" t="s">
        <v>26</v>
      </c>
      <c r="BK446" s="175">
        <f>ROUND(I446*H446,2)</f>
        <v>0</v>
      </c>
      <c r="BL446" s="23" t="s">
        <v>125</v>
      </c>
      <c r="BM446" s="23" t="s">
        <v>686</v>
      </c>
    </row>
    <row r="447" spans="2:65" s="1" customFormat="1" ht="27">
      <c r="B447" s="40"/>
      <c r="D447" s="176" t="s">
        <v>132</v>
      </c>
      <c r="F447" s="177" t="s">
        <v>687</v>
      </c>
      <c r="I447" s="178"/>
      <c r="L447" s="40"/>
      <c r="M447" s="179"/>
      <c r="N447" s="41"/>
      <c r="O447" s="41"/>
      <c r="P447" s="41"/>
      <c r="Q447" s="41"/>
      <c r="R447" s="41"/>
      <c r="S447" s="41"/>
      <c r="T447" s="69"/>
      <c r="AT447" s="23" t="s">
        <v>132</v>
      </c>
      <c r="AU447" s="23" t="s">
        <v>88</v>
      </c>
    </row>
    <row r="448" spans="2:65" s="13" customFormat="1" ht="13.5">
      <c r="B448" s="208"/>
      <c r="D448" s="176" t="s">
        <v>134</v>
      </c>
      <c r="E448" s="209" t="s">
        <v>5</v>
      </c>
      <c r="F448" s="210" t="s">
        <v>688</v>
      </c>
      <c r="H448" s="209" t="s">
        <v>5</v>
      </c>
      <c r="I448" s="211"/>
      <c r="L448" s="208"/>
      <c r="M448" s="212"/>
      <c r="N448" s="213"/>
      <c r="O448" s="213"/>
      <c r="P448" s="213"/>
      <c r="Q448" s="213"/>
      <c r="R448" s="213"/>
      <c r="S448" s="213"/>
      <c r="T448" s="214"/>
      <c r="AT448" s="209" t="s">
        <v>134</v>
      </c>
      <c r="AU448" s="209" t="s">
        <v>88</v>
      </c>
      <c r="AV448" s="13" t="s">
        <v>26</v>
      </c>
      <c r="AW448" s="13" t="s">
        <v>135</v>
      </c>
      <c r="AX448" s="13" t="s">
        <v>79</v>
      </c>
      <c r="AY448" s="209" t="s">
        <v>126</v>
      </c>
    </row>
    <row r="449" spans="2:65" s="10" customFormat="1" ht="13.5">
      <c r="B449" s="180"/>
      <c r="D449" s="176" t="s">
        <v>134</v>
      </c>
      <c r="E449" s="181" t="s">
        <v>5</v>
      </c>
      <c r="F449" s="182" t="s">
        <v>689</v>
      </c>
      <c r="H449" s="183">
        <v>32.003999999999998</v>
      </c>
      <c r="I449" s="184"/>
      <c r="L449" s="180"/>
      <c r="M449" s="185"/>
      <c r="N449" s="186"/>
      <c r="O449" s="186"/>
      <c r="P449" s="186"/>
      <c r="Q449" s="186"/>
      <c r="R449" s="186"/>
      <c r="S449" s="186"/>
      <c r="T449" s="187"/>
      <c r="AT449" s="181" t="s">
        <v>134</v>
      </c>
      <c r="AU449" s="181" t="s">
        <v>88</v>
      </c>
      <c r="AV449" s="10" t="s">
        <v>88</v>
      </c>
      <c r="AW449" s="10" t="s">
        <v>135</v>
      </c>
      <c r="AX449" s="10" t="s">
        <v>79</v>
      </c>
      <c r="AY449" s="181" t="s">
        <v>126</v>
      </c>
    </row>
    <row r="450" spans="2:65" s="11" customFormat="1" ht="13.5">
      <c r="B450" s="188"/>
      <c r="D450" s="176" t="s">
        <v>134</v>
      </c>
      <c r="E450" s="189" t="s">
        <v>5</v>
      </c>
      <c r="F450" s="190" t="s">
        <v>136</v>
      </c>
      <c r="H450" s="191">
        <v>32.003999999999998</v>
      </c>
      <c r="I450" s="192"/>
      <c r="L450" s="188"/>
      <c r="M450" s="193"/>
      <c r="N450" s="194"/>
      <c r="O450" s="194"/>
      <c r="P450" s="194"/>
      <c r="Q450" s="194"/>
      <c r="R450" s="194"/>
      <c r="S450" s="194"/>
      <c r="T450" s="195"/>
      <c r="AT450" s="189" t="s">
        <v>134</v>
      </c>
      <c r="AU450" s="189" t="s">
        <v>88</v>
      </c>
      <c r="AV450" s="11" t="s">
        <v>125</v>
      </c>
      <c r="AW450" s="11" t="s">
        <v>135</v>
      </c>
      <c r="AX450" s="11" t="s">
        <v>26</v>
      </c>
      <c r="AY450" s="189" t="s">
        <v>126</v>
      </c>
    </row>
    <row r="451" spans="2:65" s="1" customFormat="1" ht="16.5" customHeight="1">
      <c r="B451" s="163"/>
      <c r="C451" s="164" t="s">
        <v>690</v>
      </c>
      <c r="D451" s="164" t="s">
        <v>127</v>
      </c>
      <c r="E451" s="165" t="s">
        <v>691</v>
      </c>
      <c r="F451" s="166" t="s">
        <v>692</v>
      </c>
      <c r="G451" s="167" t="s">
        <v>325</v>
      </c>
      <c r="H451" s="168">
        <v>6.5010000000000003</v>
      </c>
      <c r="I451" s="169"/>
      <c r="J451" s="170">
        <f>ROUND(I451*H451,2)</f>
        <v>0</v>
      </c>
      <c r="K451" s="166" t="s">
        <v>195</v>
      </c>
      <c r="L451" s="40"/>
      <c r="M451" s="171" t="s">
        <v>5</v>
      </c>
      <c r="N451" s="172" t="s">
        <v>50</v>
      </c>
      <c r="O451" s="41"/>
      <c r="P451" s="173">
        <f>O451*H451</f>
        <v>0</v>
      </c>
      <c r="Q451" s="173">
        <v>0</v>
      </c>
      <c r="R451" s="173">
        <f>Q451*H451</f>
        <v>0</v>
      </c>
      <c r="S451" s="173">
        <v>0</v>
      </c>
      <c r="T451" s="174">
        <f>S451*H451</f>
        <v>0</v>
      </c>
      <c r="AR451" s="23" t="s">
        <v>125</v>
      </c>
      <c r="AT451" s="23" t="s">
        <v>127</v>
      </c>
      <c r="AU451" s="23" t="s">
        <v>88</v>
      </c>
      <c r="AY451" s="23" t="s">
        <v>126</v>
      </c>
      <c r="BE451" s="175">
        <f>IF(N451="základní",J451,0)</f>
        <v>0</v>
      </c>
      <c r="BF451" s="175">
        <f>IF(N451="snížená",J451,0)</f>
        <v>0</v>
      </c>
      <c r="BG451" s="175">
        <f>IF(N451="zákl. přenesená",J451,0)</f>
        <v>0</v>
      </c>
      <c r="BH451" s="175">
        <f>IF(N451="sníž. přenesená",J451,0)</f>
        <v>0</v>
      </c>
      <c r="BI451" s="175">
        <f>IF(N451="nulová",J451,0)</f>
        <v>0</v>
      </c>
      <c r="BJ451" s="23" t="s">
        <v>26</v>
      </c>
      <c r="BK451" s="175">
        <f>ROUND(I451*H451,2)</f>
        <v>0</v>
      </c>
      <c r="BL451" s="23" t="s">
        <v>125</v>
      </c>
      <c r="BM451" s="23" t="s">
        <v>693</v>
      </c>
    </row>
    <row r="452" spans="2:65" s="1" customFormat="1" ht="27">
      <c r="B452" s="40"/>
      <c r="D452" s="176" t="s">
        <v>132</v>
      </c>
      <c r="F452" s="177" t="s">
        <v>694</v>
      </c>
      <c r="I452" s="178"/>
      <c r="L452" s="40"/>
      <c r="M452" s="179"/>
      <c r="N452" s="41"/>
      <c r="O452" s="41"/>
      <c r="P452" s="41"/>
      <c r="Q452" s="41"/>
      <c r="R452" s="41"/>
      <c r="S452" s="41"/>
      <c r="T452" s="69"/>
      <c r="AT452" s="23" t="s">
        <v>132</v>
      </c>
      <c r="AU452" s="23" t="s">
        <v>88</v>
      </c>
    </row>
    <row r="453" spans="2:65" s="10" customFormat="1" ht="13.5">
      <c r="B453" s="180"/>
      <c r="D453" s="176" t="s">
        <v>134</v>
      </c>
      <c r="E453" s="181" t="s">
        <v>5</v>
      </c>
      <c r="F453" s="182" t="s">
        <v>695</v>
      </c>
      <c r="H453" s="183">
        <v>2.831</v>
      </c>
      <c r="I453" s="184"/>
      <c r="L453" s="180"/>
      <c r="M453" s="185"/>
      <c r="N453" s="186"/>
      <c r="O453" s="186"/>
      <c r="P453" s="186"/>
      <c r="Q453" s="186"/>
      <c r="R453" s="186"/>
      <c r="S453" s="186"/>
      <c r="T453" s="187"/>
      <c r="AT453" s="181" t="s">
        <v>134</v>
      </c>
      <c r="AU453" s="181" t="s">
        <v>88</v>
      </c>
      <c r="AV453" s="10" t="s">
        <v>88</v>
      </c>
      <c r="AW453" s="10" t="s">
        <v>135</v>
      </c>
      <c r="AX453" s="10" t="s">
        <v>79</v>
      </c>
      <c r="AY453" s="181" t="s">
        <v>126</v>
      </c>
    </row>
    <row r="454" spans="2:65" s="10" customFormat="1" ht="13.5">
      <c r="B454" s="180"/>
      <c r="D454" s="176" t="s">
        <v>134</v>
      </c>
      <c r="E454" s="181" t="s">
        <v>5</v>
      </c>
      <c r="F454" s="182" t="s">
        <v>696</v>
      </c>
      <c r="H454" s="183">
        <v>3.67</v>
      </c>
      <c r="I454" s="184"/>
      <c r="L454" s="180"/>
      <c r="M454" s="185"/>
      <c r="N454" s="186"/>
      <c r="O454" s="186"/>
      <c r="P454" s="186"/>
      <c r="Q454" s="186"/>
      <c r="R454" s="186"/>
      <c r="S454" s="186"/>
      <c r="T454" s="187"/>
      <c r="AT454" s="181" t="s">
        <v>134</v>
      </c>
      <c r="AU454" s="181" t="s">
        <v>88</v>
      </c>
      <c r="AV454" s="10" t="s">
        <v>88</v>
      </c>
      <c r="AW454" s="10" t="s">
        <v>135</v>
      </c>
      <c r="AX454" s="10" t="s">
        <v>79</v>
      </c>
      <c r="AY454" s="181" t="s">
        <v>126</v>
      </c>
    </row>
    <row r="455" spans="2:65" s="11" customFormat="1" ht="13.5">
      <c r="B455" s="188"/>
      <c r="D455" s="176" t="s">
        <v>134</v>
      </c>
      <c r="E455" s="189" t="s">
        <v>5</v>
      </c>
      <c r="F455" s="190" t="s">
        <v>136</v>
      </c>
      <c r="H455" s="191">
        <v>6.5010000000000003</v>
      </c>
      <c r="I455" s="192"/>
      <c r="L455" s="188"/>
      <c r="M455" s="193"/>
      <c r="N455" s="194"/>
      <c r="O455" s="194"/>
      <c r="P455" s="194"/>
      <c r="Q455" s="194"/>
      <c r="R455" s="194"/>
      <c r="S455" s="194"/>
      <c r="T455" s="195"/>
      <c r="AT455" s="189" t="s">
        <v>134</v>
      </c>
      <c r="AU455" s="189" t="s">
        <v>88</v>
      </c>
      <c r="AV455" s="11" t="s">
        <v>125</v>
      </c>
      <c r="AW455" s="11" t="s">
        <v>135</v>
      </c>
      <c r="AX455" s="11" t="s">
        <v>26</v>
      </c>
      <c r="AY455" s="189" t="s">
        <v>126</v>
      </c>
    </row>
    <row r="456" spans="2:65" s="1" customFormat="1" ht="16.5" customHeight="1">
      <c r="B456" s="163"/>
      <c r="C456" s="164" t="s">
        <v>697</v>
      </c>
      <c r="D456" s="164" t="s">
        <v>127</v>
      </c>
      <c r="E456" s="165" t="s">
        <v>698</v>
      </c>
      <c r="F456" s="166" t="s">
        <v>699</v>
      </c>
      <c r="G456" s="167" t="s">
        <v>325</v>
      </c>
      <c r="H456" s="168">
        <v>91.013999999999996</v>
      </c>
      <c r="I456" s="169"/>
      <c r="J456" s="170">
        <f>ROUND(I456*H456,2)</f>
        <v>0</v>
      </c>
      <c r="K456" s="166" t="s">
        <v>195</v>
      </c>
      <c r="L456" s="40"/>
      <c r="M456" s="171" t="s">
        <v>5</v>
      </c>
      <c r="N456" s="172" t="s">
        <v>50</v>
      </c>
      <c r="O456" s="41"/>
      <c r="P456" s="173">
        <f>O456*H456</f>
        <v>0</v>
      </c>
      <c r="Q456" s="173">
        <v>0</v>
      </c>
      <c r="R456" s="173">
        <f>Q456*H456</f>
        <v>0</v>
      </c>
      <c r="S456" s="173">
        <v>0</v>
      </c>
      <c r="T456" s="174">
        <f>S456*H456</f>
        <v>0</v>
      </c>
      <c r="AR456" s="23" t="s">
        <v>125</v>
      </c>
      <c r="AT456" s="23" t="s">
        <v>127</v>
      </c>
      <c r="AU456" s="23" t="s">
        <v>88</v>
      </c>
      <c r="AY456" s="23" t="s">
        <v>126</v>
      </c>
      <c r="BE456" s="175">
        <f>IF(N456="základní",J456,0)</f>
        <v>0</v>
      </c>
      <c r="BF456" s="175">
        <f>IF(N456="snížená",J456,0)</f>
        <v>0</v>
      </c>
      <c r="BG456" s="175">
        <f>IF(N456="zákl. přenesená",J456,0)</f>
        <v>0</v>
      </c>
      <c r="BH456" s="175">
        <f>IF(N456="sníž. přenesená",J456,0)</f>
        <v>0</v>
      </c>
      <c r="BI456" s="175">
        <f>IF(N456="nulová",J456,0)</f>
        <v>0</v>
      </c>
      <c r="BJ456" s="23" t="s">
        <v>26</v>
      </c>
      <c r="BK456" s="175">
        <f>ROUND(I456*H456,2)</f>
        <v>0</v>
      </c>
      <c r="BL456" s="23" t="s">
        <v>125</v>
      </c>
      <c r="BM456" s="23" t="s">
        <v>700</v>
      </c>
    </row>
    <row r="457" spans="2:65" s="1" customFormat="1" ht="27">
      <c r="B457" s="40"/>
      <c r="D457" s="176" t="s">
        <v>132</v>
      </c>
      <c r="F457" s="177" t="s">
        <v>701</v>
      </c>
      <c r="I457" s="178"/>
      <c r="L457" s="40"/>
      <c r="M457" s="179"/>
      <c r="N457" s="41"/>
      <c r="O457" s="41"/>
      <c r="P457" s="41"/>
      <c r="Q457" s="41"/>
      <c r="R457" s="41"/>
      <c r="S457" s="41"/>
      <c r="T457" s="69"/>
      <c r="AT457" s="23" t="s">
        <v>132</v>
      </c>
      <c r="AU457" s="23" t="s">
        <v>88</v>
      </c>
    </row>
    <row r="458" spans="2:65" s="13" customFormat="1" ht="13.5">
      <c r="B458" s="208"/>
      <c r="D458" s="176" t="s">
        <v>134</v>
      </c>
      <c r="E458" s="209" t="s">
        <v>5</v>
      </c>
      <c r="F458" s="210" t="s">
        <v>702</v>
      </c>
      <c r="H458" s="209" t="s">
        <v>5</v>
      </c>
      <c r="I458" s="211"/>
      <c r="L458" s="208"/>
      <c r="M458" s="212"/>
      <c r="N458" s="213"/>
      <c r="O458" s="213"/>
      <c r="P458" s="213"/>
      <c r="Q458" s="213"/>
      <c r="R458" s="213"/>
      <c r="S458" s="213"/>
      <c r="T458" s="214"/>
      <c r="AT458" s="209" t="s">
        <v>134</v>
      </c>
      <c r="AU458" s="209" t="s">
        <v>88</v>
      </c>
      <c r="AV458" s="13" t="s">
        <v>26</v>
      </c>
      <c r="AW458" s="13" t="s">
        <v>135</v>
      </c>
      <c r="AX458" s="13" t="s">
        <v>79</v>
      </c>
      <c r="AY458" s="209" t="s">
        <v>126</v>
      </c>
    </row>
    <row r="459" spans="2:65" s="10" customFormat="1" ht="13.5">
      <c r="B459" s="180"/>
      <c r="D459" s="176" t="s">
        <v>134</v>
      </c>
      <c r="E459" s="181" t="s">
        <v>5</v>
      </c>
      <c r="F459" s="182" t="s">
        <v>703</v>
      </c>
      <c r="H459" s="183">
        <v>91.013999999999996</v>
      </c>
      <c r="I459" s="184"/>
      <c r="L459" s="180"/>
      <c r="M459" s="185"/>
      <c r="N459" s="186"/>
      <c r="O459" s="186"/>
      <c r="P459" s="186"/>
      <c r="Q459" s="186"/>
      <c r="R459" s="186"/>
      <c r="S459" s="186"/>
      <c r="T459" s="187"/>
      <c r="AT459" s="181" t="s">
        <v>134</v>
      </c>
      <c r="AU459" s="181" t="s">
        <v>88</v>
      </c>
      <c r="AV459" s="10" t="s">
        <v>88</v>
      </c>
      <c r="AW459" s="10" t="s">
        <v>135</v>
      </c>
      <c r="AX459" s="10" t="s">
        <v>79</v>
      </c>
      <c r="AY459" s="181" t="s">
        <v>126</v>
      </c>
    </row>
    <row r="460" spans="2:65" s="11" customFormat="1" ht="13.5">
      <c r="B460" s="188"/>
      <c r="D460" s="176" t="s">
        <v>134</v>
      </c>
      <c r="E460" s="189" t="s">
        <v>5</v>
      </c>
      <c r="F460" s="190" t="s">
        <v>136</v>
      </c>
      <c r="H460" s="191">
        <v>91.013999999999996</v>
      </c>
      <c r="I460" s="192"/>
      <c r="L460" s="188"/>
      <c r="M460" s="193"/>
      <c r="N460" s="194"/>
      <c r="O460" s="194"/>
      <c r="P460" s="194"/>
      <c r="Q460" s="194"/>
      <c r="R460" s="194"/>
      <c r="S460" s="194"/>
      <c r="T460" s="195"/>
      <c r="AT460" s="189" t="s">
        <v>134</v>
      </c>
      <c r="AU460" s="189" t="s">
        <v>88</v>
      </c>
      <c r="AV460" s="11" t="s">
        <v>125</v>
      </c>
      <c r="AW460" s="11" t="s">
        <v>135</v>
      </c>
      <c r="AX460" s="11" t="s">
        <v>26</v>
      </c>
      <c r="AY460" s="189" t="s">
        <v>126</v>
      </c>
    </row>
    <row r="461" spans="2:65" s="1" customFormat="1" ht="16.5" customHeight="1">
      <c r="B461" s="163"/>
      <c r="C461" s="164" t="s">
        <v>704</v>
      </c>
      <c r="D461" s="164" t="s">
        <v>127</v>
      </c>
      <c r="E461" s="165" t="s">
        <v>705</v>
      </c>
      <c r="F461" s="166" t="s">
        <v>706</v>
      </c>
      <c r="G461" s="167" t="s">
        <v>325</v>
      </c>
      <c r="H461" s="168">
        <v>6.5010000000000003</v>
      </c>
      <c r="I461" s="169"/>
      <c r="J461" s="170">
        <f>ROUND(I461*H461,2)</f>
        <v>0</v>
      </c>
      <c r="K461" s="166" t="s">
        <v>195</v>
      </c>
      <c r="L461" s="40"/>
      <c r="M461" s="171" t="s">
        <v>5</v>
      </c>
      <c r="N461" s="172" t="s">
        <v>50</v>
      </c>
      <c r="O461" s="41"/>
      <c r="P461" s="173">
        <f>O461*H461</f>
        <v>0</v>
      </c>
      <c r="Q461" s="173">
        <v>0</v>
      </c>
      <c r="R461" s="173">
        <f>Q461*H461</f>
        <v>0</v>
      </c>
      <c r="S461" s="173">
        <v>0</v>
      </c>
      <c r="T461" s="174">
        <f>S461*H461</f>
        <v>0</v>
      </c>
      <c r="AR461" s="23" t="s">
        <v>125</v>
      </c>
      <c r="AT461" s="23" t="s">
        <v>127</v>
      </c>
      <c r="AU461" s="23" t="s">
        <v>88</v>
      </c>
      <c r="AY461" s="23" t="s">
        <v>126</v>
      </c>
      <c r="BE461" s="175">
        <f>IF(N461="základní",J461,0)</f>
        <v>0</v>
      </c>
      <c r="BF461" s="175">
        <f>IF(N461="snížená",J461,0)</f>
        <v>0</v>
      </c>
      <c r="BG461" s="175">
        <f>IF(N461="zákl. přenesená",J461,0)</f>
        <v>0</v>
      </c>
      <c r="BH461" s="175">
        <f>IF(N461="sníž. přenesená",J461,0)</f>
        <v>0</v>
      </c>
      <c r="BI461" s="175">
        <f>IF(N461="nulová",J461,0)</f>
        <v>0</v>
      </c>
      <c r="BJ461" s="23" t="s">
        <v>26</v>
      </c>
      <c r="BK461" s="175">
        <f>ROUND(I461*H461,2)</f>
        <v>0</v>
      </c>
      <c r="BL461" s="23" t="s">
        <v>125</v>
      </c>
      <c r="BM461" s="23" t="s">
        <v>707</v>
      </c>
    </row>
    <row r="462" spans="2:65" s="1" customFormat="1" ht="13.5">
      <c r="B462" s="40"/>
      <c r="D462" s="176" t="s">
        <v>132</v>
      </c>
      <c r="F462" s="177" t="s">
        <v>708</v>
      </c>
      <c r="I462" s="178"/>
      <c r="L462" s="40"/>
      <c r="M462" s="179"/>
      <c r="N462" s="41"/>
      <c r="O462" s="41"/>
      <c r="P462" s="41"/>
      <c r="Q462" s="41"/>
      <c r="R462" s="41"/>
      <c r="S462" s="41"/>
      <c r="T462" s="69"/>
      <c r="AT462" s="23" t="s">
        <v>132</v>
      </c>
      <c r="AU462" s="23" t="s">
        <v>88</v>
      </c>
    </row>
    <row r="463" spans="2:65" s="10" customFormat="1" ht="13.5">
      <c r="B463" s="180"/>
      <c r="D463" s="176" t="s">
        <v>134</v>
      </c>
      <c r="E463" s="181" t="s">
        <v>5</v>
      </c>
      <c r="F463" s="182" t="s">
        <v>709</v>
      </c>
      <c r="H463" s="183">
        <v>6.5010000000000003</v>
      </c>
      <c r="I463" s="184"/>
      <c r="L463" s="180"/>
      <c r="M463" s="185"/>
      <c r="N463" s="186"/>
      <c r="O463" s="186"/>
      <c r="P463" s="186"/>
      <c r="Q463" s="186"/>
      <c r="R463" s="186"/>
      <c r="S463" s="186"/>
      <c r="T463" s="187"/>
      <c r="AT463" s="181" t="s">
        <v>134</v>
      </c>
      <c r="AU463" s="181" t="s">
        <v>88</v>
      </c>
      <c r="AV463" s="10" t="s">
        <v>88</v>
      </c>
      <c r="AW463" s="10" t="s">
        <v>135</v>
      </c>
      <c r="AX463" s="10" t="s">
        <v>79</v>
      </c>
      <c r="AY463" s="181" t="s">
        <v>126</v>
      </c>
    </row>
    <row r="464" spans="2:65" s="11" customFormat="1" ht="13.5">
      <c r="B464" s="188"/>
      <c r="D464" s="176" t="s">
        <v>134</v>
      </c>
      <c r="E464" s="189" t="s">
        <v>5</v>
      </c>
      <c r="F464" s="190" t="s">
        <v>136</v>
      </c>
      <c r="H464" s="191">
        <v>6.5010000000000003</v>
      </c>
      <c r="I464" s="192"/>
      <c r="L464" s="188"/>
      <c r="M464" s="193"/>
      <c r="N464" s="194"/>
      <c r="O464" s="194"/>
      <c r="P464" s="194"/>
      <c r="Q464" s="194"/>
      <c r="R464" s="194"/>
      <c r="S464" s="194"/>
      <c r="T464" s="195"/>
      <c r="AT464" s="189" t="s">
        <v>134</v>
      </c>
      <c r="AU464" s="189" t="s">
        <v>88</v>
      </c>
      <c r="AV464" s="11" t="s">
        <v>125</v>
      </c>
      <c r="AW464" s="11" t="s">
        <v>135</v>
      </c>
      <c r="AX464" s="11" t="s">
        <v>26</v>
      </c>
      <c r="AY464" s="189" t="s">
        <v>126</v>
      </c>
    </row>
    <row r="465" spans="2:65" s="1" customFormat="1" ht="16.5" customHeight="1">
      <c r="B465" s="163"/>
      <c r="C465" s="164" t="s">
        <v>710</v>
      </c>
      <c r="D465" s="164" t="s">
        <v>127</v>
      </c>
      <c r="E465" s="165" t="s">
        <v>711</v>
      </c>
      <c r="F465" s="166" t="s">
        <v>712</v>
      </c>
      <c r="G465" s="167" t="s">
        <v>325</v>
      </c>
      <c r="H465" s="168">
        <v>1.6259999999999999</v>
      </c>
      <c r="I465" s="169"/>
      <c r="J465" s="170">
        <f>ROUND(I465*H465,2)</f>
        <v>0</v>
      </c>
      <c r="K465" s="166" t="s">
        <v>212</v>
      </c>
      <c r="L465" s="40"/>
      <c r="M465" s="171" t="s">
        <v>5</v>
      </c>
      <c r="N465" s="172" t="s">
        <v>50</v>
      </c>
      <c r="O465" s="41"/>
      <c r="P465" s="173">
        <f>O465*H465</f>
        <v>0</v>
      </c>
      <c r="Q465" s="173">
        <v>0</v>
      </c>
      <c r="R465" s="173">
        <f>Q465*H465</f>
        <v>0</v>
      </c>
      <c r="S465" s="173">
        <v>0</v>
      </c>
      <c r="T465" s="174">
        <f>S465*H465</f>
        <v>0</v>
      </c>
      <c r="AR465" s="23" t="s">
        <v>125</v>
      </c>
      <c r="AT465" s="23" t="s">
        <v>127</v>
      </c>
      <c r="AU465" s="23" t="s">
        <v>88</v>
      </c>
      <c r="AY465" s="23" t="s">
        <v>126</v>
      </c>
      <c r="BE465" s="175">
        <f>IF(N465="základní",J465,0)</f>
        <v>0</v>
      </c>
      <c r="BF465" s="175">
        <f>IF(N465="snížená",J465,0)</f>
        <v>0</v>
      </c>
      <c r="BG465" s="175">
        <f>IF(N465="zákl. přenesená",J465,0)</f>
        <v>0</v>
      </c>
      <c r="BH465" s="175">
        <f>IF(N465="sníž. přenesená",J465,0)</f>
        <v>0</v>
      </c>
      <c r="BI465" s="175">
        <f>IF(N465="nulová",J465,0)</f>
        <v>0</v>
      </c>
      <c r="BJ465" s="23" t="s">
        <v>26</v>
      </c>
      <c r="BK465" s="175">
        <f>ROUND(I465*H465,2)</f>
        <v>0</v>
      </c>
      <c r="BL465" s="23" t="s">
        <v>125</v>
      </c>
      <c r="BM465" s="23" t="s">
        <v>713</v>
      </c>
    </row>
    <row r="466" spans="2:65" s="1" customFormat="1" ht="13.5">
      <c r="B466" s="40"/>
      <c r="D466" s="176" t="s">
        <v>132</v>
      </c>
      <c r="F466" s="177" t="s">
        <v>714</v>
      </c>
      <c r="I466" s="178"/>
      <c r="L466" s="40"/>
      <c r="M466" s="179"/>
      <c r="N466" s="41"/>
      <c r="O466" s="41"/>
      <c r="P466" s="41"/>
      <c r="Q466" s="41"/>
      <c r="R466" s="41"/>
      <c r="S466" s="41"/>
      <c r="T466" s="69"/>
      <c r="AT466" s="23" t="s">
        <v>132</v>
      </c>
      <c r="AU466" s="23" t="s">
        <v>88</v>
      </c>
    </row>
    <row r="467" spans="2:65" s="10" customFormat="1" ht="13.5">
      <c r="B467" s="180"/>
      <c r="D467" s="176" t="s">
        <v>134</v>
      </c>
      <c r="E467" s="181" t="s">
        <v>5</v>
      </c>
      <c r="F467" s="182" t="s">
        <v>682</v>
      </c>
      <c r="H467" s="183">
        <v>1.6259999999999999</v>
      </c>
      <c r="I467" s="184"/>
      <c r="L467" s="180"/>
      <c r="M467" s="185"/>
      <c r="N467" s="186"/>
      <c r="O467" s="186"/>
      <c r="P467" s="186"/>
      <c r="Q467" s="186"/>
      <c r="R467" s="186"/>
      <c r="S467" s="186"/>
      <c r="T467" s="187"/>
      <c r="AT467" s="181" t="s">
        <v>134</v>
      </c>
      <c r="AU467" s="181" t="s">
        <v>88</v>
      </c>
      <c r="AV467" s="10" t="s">
        <v>88</v>
      </c>
      <c r="AW467" s="10" t="s">
        <v>135</v>
      </c>
      <c r="AX467" s="10" t="s">
        <v>79</v>
      </c>
      <c r="AY467" s="181" t="s">
        <v>126</v>
      </c>
    </row>
    <row r="468" spans="2:65" s="11" customFormat="1" ht="13.5">
      <c r="B468" s="188"/>
      <c r="D468" s="176" t="s">
        <v>134</v>
      </c>
      <c r="E468" s="189" t="s">
        <v>5</v>
      </c>
      <c r="F468" s="190" t="s">
        <v>136</v>
      </c>
      <c r="H468" s="191">
        <v>1.6259999999999999</v>
      </c>
      <c r="I468" s="192"/>
      <c r="L468" s="188"/>
      <c r="M468" s="193"/>
      <c r="N468" s="194"/>
      <c r="O468" s="194"/>
      <c r="P468" s="194"/>
      <c r="Q468" s="194"/>
      <c r="R468" s="194"/>
      <c r="S468" s="194"/>
      <c r="T468" s="195"/>
      <c r="AT468" s="189" t="s">
        <v>134</v>
      </c>
      <c r="AU468" s="189" t="s">
        <v>88</v>
      </c>
      <c r="AV468" s="11" t="s">
        <v>125</v>
      </c>
      <c r="AW468" s="11" t="s">
        <v>135</v>
      </c>
      <c r="AX468" s="11" t="s">
        <v>26</v>
      </c>
      <c r="AY468" s="189" t="s">
        <v>126</v>
      </c>
    </row>
    <row r="469" spans="2:65" s="1" customFormat="1" ht="16.5" customHeight="1">
      <c r="B469" s="163"/>
      <c r="C469" s="164" t="s">
        <v>715</v>
      </c>
      <c r="D469" s="164" t="s">
        <v>127</v>
      </c>
      <c r="E469" s="165" t="s">
        <v>716</v>
      </c>
      <c r="F469" s="166" t="s">
        <v>717</v>
      </c>
      <c r="G469" s="167" t="s">
        <v>325</v>
      </c>
      <c r="H469" s="168">
        <v>0.66</v>
      </c>
      <c r="I469" s="169"/>
      <c r="J469" s="170">
        <f>ROUND(I469*H469,2)</f>
        <v>0</v>
      </c>
      <c r="K469" s="166" t="s">
        <v>212</v>
      </c>
      <c r="L469" s="40"/>
      <c r="M469" s="171" t="s">
        <v>5</v>
      </c>
      <c r="N469" s="172" t="s">
        <v>50</v>
      </c>
      <c r="O469" s="41"/>
      <c r="P469" s="173">
        <f>O469*H469</f>
        <v>0</v>
      </c>
      <c r="Q469" s="173">
        <v>0</v>
      </c>
      <c r="R469" s="173">
        <f>Q469*H469</f>
        <v>0</v>
      </c>
      <c r="S469" s="173">
        <v>0</v>
      </c>
      <c r="T469" s="174">
        <f>S469*H469</f>
        <v>0</v>
      </c>
      <c r="AR469" s="23" t="s">
        <v>125</v>
      </c>
      <c r="AT469" s="23" t="s">
        <v>127</v>
      </c>
      <c r="AU469" s="23" t="s">
        <v>88</v>
      </c>
      <c r="AY469" s="23" t="s">
        <v>126</v>
      </c>
      <c r="BE469" s="175">
        <f>IF(N469="základní",J469,0)</f>
        <v>0</v>
      </c>
      <c r="BF469" s="175">
        <f>IF(N469="snížená",J469,0)</f>
        <v>0</v>
      </c>
      <c r="BG469" s="175">
        <f>IF(N469="zákl. přenesená",J469,0)</f>
        <v>0</v>
      </c>
      <c r="BH469" s="175">
        <f>IF(N469="sníž. přenesená",J469,0)</f>
        <v>0</v>
      </c>
      <c r="BI469" s="175">
        <f>IF(N469="nulová",J469,0)</f>
        <v>0</v>
      </c>
      <c r="BJ469" s="23" t="s">
        <v>26</v>
      </c>
      <c r="BK469" s="175">
        <f>ROUND(I469*H469,2)</f>
        <v>0</v>
      </c>
      <c r="BL469" s="23" t="s">
        <v>125</v>
      </c>
      <c r="BM469" s="23" t="s">
        <v>718</v>
      </c>
    </row>
    <row r="470" spans="2:65" s="1" customFormat="1" ht="13.5">
      <c r="B470" s="40"/>
      <c r="D470" s="176" t="s">
        <v>132</v>
      </c>
      <c r="F470" s="177" t="s">
        <v>719</v>
      </c>
      <c r="I470" s="178"/>
      <c r="L470" s="40"/>
      <c r="M470" s="179"/>
      <c r="N470" s="41"/>
      <c r="O470" s="41"/>
      <c r="P470" s="41"/>
      <c r="Q470" s="41"/>
      <c r="R470" s="41"/>
      <c r="S470" s="41"/>
      <c r="T470" s="69"/>
      <c r="AT470" s="23" t="s">
        <v>132</v>
      </c>
      <c r="AU470" s="23" t="s">
        <v>88</v>
      </c>
    </row>
    <row r="471" spans="2:65" s="10" customFormat="1" ht="13.5">
      <c r="B471" s="180"/>
      <c r="D471" s="176" t="s">
        <v>134</v>
      </c>
      <c r="E471" s="181" t="s">
        <v>5</v>
      </c>
      <c r="F471" s="182" t="s">
        <v>720</v>
      </c>
      <c r="H471" s="183">
        <v>0.66</v>
      </c>
      <c r="I471" s="184"/>
      <c r="L471" s="180"/>
      <c r="M471" s="185"/>
      <c r="N471" s="186"/>
      <c r="O471" s="186"/>
      <c r="P471" s="186"/>
      <c r="Q471" s="186"/>
      <c r="R471" s="186"/>
      <c r="S471" s="186"/>
      <c r="T471" s="187"/>
      <c r="AT471" s="181" t="s">
        <v>134</v>
      </c>
      <c r="AU471" s="181" t="s">
        <v>88</v>
      </c>
      <c r="AV471" s="10" t="s">
        <v>88</v>
      </c>
      <c r="AW471" s="10" t="s">
        <v>135</v>
      </c>
      <c r="AX471" s="10" t="s">
        <v>79</v>
      </c>
      <c r="AY471" s="181" t="s">
        <v>126</v>
      </c>
    </row>
    <row r="472" spans="2:65" s="11" customFormat="1" ht="13.5">
      <c r="B472" s="188"/>
      <c r="D472" s="176" t="s">
        <v>134</v>
      </c>
      <c r="E472" s="189" t="s">
        <v>5</v>
      </c>
      <c r="F472" s="190" t="s">
        <v>136</v>
      </c>
      <c r="H472" s="191">
        <v>0.66</v>
      </c>
      <c r="I472" s="192"/>
      <c r="L472" s="188"/>
      <c r="M472" s="193"/>
      <c r="N472" s="194"/>
      <c r="O472" s="194"/>
      <c r="P472" s="194"/>
      <c r="Q472" s="194"/>
      <c r="R472" s="194"/>
      <c r="S472" s="194"/>
      <c r="T472" s="195"/>
      <c r="AT472" s="189" t="s">
        <v>134</v>
      </c>
      <c r="AU472" s="189" t="s">
        <v>88</v>
      </c>
      <c r="AV472" s="11" t="s">
        <v>125</v>
      </c>
      <c r="AW472" s="11" t="s">
        <v>135</v>
      </c>
      <c r="AX472" s="11" t="s">
        <v>26</v>
      </c>
      <c r="AY472" s="189" t="s">
        <v>126</v>
      </c>
    </row>
    <row r="473" spans="2:65" s="9" customFormat="1" ht="29.85" customHeight="1">
      <c r="B473" s="152"/>
      <c r="D473" s="153" t="s">
        <v>78</v>
      </c>
      <c r="E473" s="206" t="s">
        <v>721</v>
      </c>
      <c r="F473" s="206" t="s">
        <v>722</v>
      </c>
      <c r="I473" s="155"/>
      <c r="J473" s="207">
        <f>BK473</f>
        <v>0</v>
      </c>
      <c r="L473" s="152"/>
      <c r="M473" s="157"/>
      <c r="N473" s="158"/>
      <c r="O473" s="158"/>
      <c r="P473" s="159">
        <f>SUM(P474:P475)</f>
        <v>0</v>
      </c>
      <c r="Q473" s="158"/>
      <c r="R473" s="159">
        <f>SUM(R474:R475)</f>
        <v>0</v>
      </c>
      <c r="S473" s="158"/>
      <c r="T473" s="160">
        <f>SUM(T474:T475)</f>
        <v>0</v>
      </c>
      <c r="AR473" s="153" t="s">
        <v>26</v>
      </c>
      <c r="AT473" s="161" t="s">
        <v>78</v>
      </c>
      <c r="AU473" s="161" t="s">
        <v>26</v>
      </c>
      <c r="AY473" s="153" t="s">
        <v>126</v>
      </c>
      <c r="BK473" s="162">
        <f>SUM(BK474:BK475)</f>
        <v>0</v>
      </c>
    </row>
    <row r="474" spans="2:65" s="1" customFormat="1" ht="16.5" customHeight="1">
      <c r="B474" s="163"/>
      <c r="C474" s="164" t="s">
        <v>723</v>
      </c>
      <c r="D474" s="164" t="s">
        <v>127</v>
      </c>
      <c r="E474" s="165" t="s">
        <v>724</v>
      </c>
      <c r="F474" s="166" t="s">
        <v>725</v>
      </c>
      <c r="G474" s="167" t="s">
        <v>325</v>
      </c>
      <c r="H474" s="168">
        <v>29.300999999999998</v>
      </c>
      <c r="I474" s="169"/>
      <c r="J474" s="170">
        <f>ROUND(I474*H474,2)</f>
        <v>0</v>
      </c>
      <c r="K474" s="166" t="s">
        <v>212</v>
      </c>
      <c r="L474" s="40"/>
      <c r="M474" s="171" t="s">
        <v>5</v>
      </c>
      <c r="N474" s="172" t="s">
        <v>50</v>
      </c>
      <c r="O474" s="41"/>
      <c r="P474" s="173">
        <f>O474*H474</f>
        <v>0</v>
      </c>
      <c r="Q474" s="173">
        <v>0</v>
      </c>
      <c r="R474" s="173">
        <f>Q474*H474</f>
        <v>0</v>
      </c>
      <c r="S474" s="173">
        <v>0</v>
      </c>
      <c r="T474" s="174">
        <f>S474*H474</f>
        <v>0</v>
      </c>
      <c r="AR474" s="23" t="s">
        <v>125</v>
      </c>
      <c r="AT474" s="23" t="s">
        <v>127</v>
      </c>
      <c r="AU474" s="23" t="s">
        <v>88</v>
      </c>
      <c r="AY474" s="23" t="s">
        <v>126</v>
      </c>
      <c r="BE474" s="175">
        <f>IF(N474="základní",J474,0)</f>
        <v>0</v>
      </c>
      <c r="BF474" s="175">
        <f>IF(N474="snížená",J474,0)</f>
        <v>0</v>
      </c>
      <c r="BG474" s="175">
        <f>IF(N474="zákl. přenesená",J474,0)</f>
        <v>0</v>
      </c>
      <c r="BH474" s="175">
        <f>IF(N474="sníž. přenesená",J474,0)</f>
        <v>0</v>
      </c>
      <c r="BI474" s="175">
        <f>IF(N474="nulová",J474,0)</f>
        <v>0</v>
      </c>
      <c r="BJ474" s="23" t="s">
        <v>26</v>
      </c>
      <c r="BK474" s="175">
        <f>ROUND(I474*H474,2)</f>
        <v>0</v>
      </c>
      <c r="BL474" s="23" t="s">
        <v>125</v>
      </c>
      <c r="BM474" s="23" t="s">
        <v>726</v>
      </c>
    </row>
    <row r="475" spans="2:65" s="1" customFormat="1" ht="27">
      <c r="B475" s="40"/>
      <c r="D475" s="176" t="s">
        <v>132</v>
      </c>
      <c r="F475" s="177" t="s">
        <v>727</v>
      </c>
      <c r="I475" s="178"/>
      <c r="L475" s="40"/>
      <c r="M475" s="179"/>
      <c r="N475" s="41"/>
      <c r="O475" s="41"/>
      <c r="P475" s="41"/>
      <c r="Q475" s="41"/>
      <c r="R475" s="41"/>
      <c r="S475" s="41"/>
      <c r="T475" s="69"/>
      <c r="AT475" s="23" t="s">
        <v>132</v>
      </c>
      <c r="AU475" s="23" t="s">
        <v>88</v>
      </c>
    </row>
    <row r="476" spans="2:65" s="9" customFormat="1" ht="37.35" customHeight="1">
      <c r="B476" s="152"/>
      <c r="D476" s="153" t="s">
        <v>78</v>
      </c>
      <c r="E476" s="154" t="s">
        <v>728</v>
      </c>
      <c r="F476" s="154" t="s">
        <v>729</v>
      </c>
      <c r="I476" s="155"/>
      <c r="J476" s="156">
        <f>BK476</f>
        <v>0</v>
      </c>
      <c r="L476" s="152"/>
      <c r="M476" s="157"/>
      <c r="N476" s="158"/>
      <c r="O476" s="158"/>
      <c r="P476" s="159">
        <f>P477</f>
        <v>0</v>
      </c>
      <c r="Q476" s="158"/>
      <c r="R476" s="159">
        <f>R477</f>
        <v>1.8513000000000002E-2</v>
      </c>
      <c r="S476" s="158"/>
      <c r="T476" s="160">
        <f>T477</f>
        <v>0</v>
      </c>
      <c r="AR476" s="153" t="s">
        <v>88</v>
      </c>
      <c r="AT476" s="161" t="s">
        <v>78</v>
      </c>
      <c r="AU476" s="161" t="s">
        <v>79</v>
      </c>
      <c r="AY476" s="153" t="s">
        <v>126</v>
      </c>
      <c r="BK476" s="162">
        <f>BK477</f>
        <v>0</v>
      </c>
    </row>
    <row r="477" spans="2:65" s="9" customFormat="1" ht="19.899999999999999" customHeight="1">
      <c r="B477" s="152"/>
      <c r="D477" s="153" t="s">
        <v>78</v>
      </c>
      <c r="E477" s="206" t="s">
        <v>730</v>
      </c>
      <c r="F477" s="206" t="s">
        <v>731</v>
      </c>
      <c r="I477" s="155"/>
      <c r="J477" s="207">
        <f>BK477</f>
        <v>0</v>
      </c>
      <c r="L477" s="152"/>
      <c r="M477" s="157"/>
      <c r="N477" s="158"/>
      <c r="O477" s="158"/>
      <c r="P477" s="159">
        <f>SUM(P478:P485)</f>
        <v>0</v>
      </c>
      <c r="Q477" s="158"/>
      <c r="R477" s="159">
        <f>SUM(R478:R485)</f>
        <v>1.8513000000000002E-2</v>
      </c>
      <c r="S477" s="158"/>
      <c r="T477" s="160">
        <f>SUM(T478:T485)</f>
        <v>0</v>
      </c>
      <c r="AR477" s="153" t="s">
        <v>88</v>
      </c>
      <c r="AT477" s="161" t="s">
        <v>78</v>
      </c>
      <c r="AU477" s="161" t="s">
        <v>26</v>
      </c>
      <c r="AY477" s="153" t="s">
        <v>126</v>
      </c>
      <c r="BK477" s="162">
        <f>SUM(BK478:BK485)</f>
        <v>0</v>
      </c>
    </row>
    <row r="478" spans="2:65" s="1" customFormat="1" ht="25.5" customHeight="1">
      <c r="B478" s="163"/>
      <c r="C478" s="164" t="s">
        <v>732</v>
      </c>
      <c r="D478" s="164" t="s">
        <v>127</v>
      </c>
      <c r="E478" s="165" t="s">
        <v>733</v>
      </c>
      <c r="F478" s="166" t="s">
        <v>734</v>
      </c>
      <c r="G478" s="167" t="s">
        <v>189</v>
      </c>
      <c r="H478" s="168">
        <v>18.7</v>
      </c>
      <c r="I478" s="169"/>
      <c r="J478" s="170">
        <f>ROUND(I478*H478,2)</f>
        <v>0</v>
      </c>
      <c r="K478" s="166" t="s">
        <v>195</v>
      </c>
      <c r="L478" s="40"/>
      <c r="M478" s="171" t="s">
        <v>5</v>
      </c>
      <c r="N478" s="172" t="s">
        <v>50</v>
      </c>
      <c r="O478" s="41"/>
      <c r="P478" s="173">
        <f>O478*H478</f>
        <v>0</v>
      </c>
      <c r="Q478" s="173">
        <v>7.1000000000000002E-4</v>
      </c>
      <c r="R478" s="173">
        <f>Q478*H478</f>
        <v>1.3277000000000001E-2</v>
      </c>
      <c r="S478" s="173">
        <v>0</v>
      </c>
      <c r="T478" s="174">
        <f>S478*H478</f>
        <v>0</v>
      </c>
      <c r="AR478" s="23" t="s">
        <v>282</v>
      </c>
      <c r="AT478" s="23" t="s">
        <v>127</v>
      </c>
      <c r="AU478" s="23" t="s">
        <v>88</v>
      </c>
      <c r="AY478" s="23" t="s">
        <v>126</v>
      </c>
      <c r="BE478" s="175">
        <f>IF(N478="základní",J478,0)</f>
        <v>0</v>
      </c>
      <c r="BF478" s="175">
        <f>IF(N478="snížená",J478,0)</f>
        <v>0</v>
      </c>
      <c r="BG478" s="175">
        <f>IF(N478="zákl. přenesená",J478,0)</f>
        <v>0</v>
      </c>
      <c r="BH478" s="175">
        <f>IF(N478="sníž. přenesená",J478,0)</f>
        <v>0</v>
      </c>
      <c r="BI478" s="175">
        <f>IF(N478="nulová",J478,0)</f>
        <v>0</v>
      </c>
      <c r="BJ478" s="23" t="s">
        <v>26</v>
      </c>
      <c r="BK478" s="175">
        <f>ROUND(I478*H478,2)</f>
        <v>0</v>
      </c>
      <c r="BL478" s="23" t="s">
        <v>282</v>
      </c>
      <c r="BM478" s="23" t="s">
        <v>735</v>
      </c>
    </row>
    <row r="479" spans="2:65" s="1" customFormat="1" ht="27">
      <c r="B479" s="40"/>
      <c r="D479" s="176" t="s">
        <v>132</v>
      </c>
      <c r="F479" s="177" t="s">
        <v>736</v>
      </c>
      <c r="I479" s="178"/>
      <c r="L479" s="40"/>
      <c r="M479" s="179"/>
      <c r="N479" s="41"/>
      <c r="O479" s="41"/>
      <c r="P479" s="41"/>
      <c r="Q479" s="41"/>
      <c r="R479" s="41"/>
      <c r="S479" s="41"/>
      <c r="T479" s="69"/>
      <c r="AT479" s="23" t="s">
        <v>132</v>
      </c>
      <c r="AU479" s="23" t="s">
        <v>88</v>
      </c>
    </row>
    <row r="480" spans="2:65" s="10" customFormat="1" ht="13.5">
      <c r="B480" s="180"/>
      <c r="D480" s="176" t="s">
        <v>134</v>
      </c>
      <c r="E480" s="181" t="s">
        <v>5</v>
      </c>
      <c r="F480" s="182" t="s">
        <v>737</v>
      </c>
      <c r="H480" s="183">
        <v>18.7</v>
      </c>
      <c r="I480" s="184"/>
      <c r="L480" s="180"/>
      <c r="M480" s="185"/>
      <c r="N480" s="186"/>
      <c r="O480" s="186"/>
      <c r="P480" s="186"/>
      <c r="Q480" s="186"/>
      <c r="R480" s="186"/>
      <c r="S480" s="186"/>
      <c r="T480" s="187"/>
      <c r="AT480" s="181" t="s">
        <v>134</v>
      </c>
      <c r="AU480" s="181" t="s">
        <v>88</v>
      </c>
      <c r="AV480" s="10" t="s">
        <v>88</v>
      </c>
      <c r="AW480" s="10" t="s">
        <v>135</v>
      </c>
      <c r="AX480" s="10" t="s">
        <v>79</v>
      </c>
      <c r="AY480" s="181" t="s">
        <v>126</v>
      </c>
    </row>
    <row r="481" spans="2:65" s="11" customFormat="1" ht="13.5">
      <c r="B481" s="188"/>
      <c r="D481" s="176" t="s">
        <v>134</v>
      </c>
      <c r="E481" s="189" t="s">
        <v>5</v>
      </c>
      <c r="F481" s="190" t="s">
        <v>136</v>
      </c>
      <c r="H481" s="191">
        <v>18.7</v>
      </c>
      <c r="I481" s="192"/>
      <c r="L481" s="188"/>
      <c r="M481" s="193"/>
      <c r="N481" s="194"/>
      <c r="O481" s="194"/>
      <c r="P481" s="194"/>
      <c r="Q481" s="194"/>
      <c r="R481" s="194"/>
      <c r="S481" s="194"/>
      <c r="T481" s="195"/>
      <c r="AT481" s="189" t="s">
        <v>134</v>
      </c>
      <c r="AU481" s="189" t="s">
        <v>88</v>
      </c>
      <c r="AV481" s="11" t="s">
        <v>125</v>
      </c>
      <c r="AW481" s="11" t="s">
        <v>135</v>
      </c>
      <c r="AX481" s="11" t="s">
        <v>26</v>
      </c>
      <c r="AY481" s="189" t="s">
        <v>126</v>
      </c>
    </row>
    <row r="482" spans="2:65" s="1" customFormat="1" ht="25.5" customHeight="1">
      <c r="B482" s="163"/>
      <c r="C482" s="164" t="s">
        <v>738</v>
      </c>
      <c r="D482" s="164" t="s">
        <v>127</v>
      </c>
      <c r="E482" s="165" t="s">
        <v>739</v>
      </c>
      <c r="F482" s="166" t="s">
        <v>740</v>
      </c>
      <c r="G482" s="167" t="s">
        <v>219</v>
      </c>
      <c r="H482" s="168">
        <v>18.7</v>
      </c>
      <c r="I482" s="169"/>
      <c r="J482" s="170">
        <f>ROUND(I482*H482,2)</f>
        <v>0</v>
      </c>
      <c r="K482" s="166" t="s">
        <v>195</v>
      </c>
      <c r="L482" s="40"/>
      <c r="M482" s="171" t="s">
        <v>5</v>
      </c>
      <c r="N482" s="172" t="s">
        <v>50</v>
      </c>
      <c r="O482" s="41"/>
      <c r="P482" s="173">
        <f>O482*H482</f>
        <v>0</v>
      </c>
      <c r="Q482" s="173">
        <v>2.7999999999999998E-4</v>
      </c>
      <c r="R482" s="173">
        <f>Q482*H482</f>
        <v>5.2359999999999993E-3</v>
      </c>
      <c r="S482" s="173">
        <v>0</v>
      </c>
      <c r="T482" s="174">
        <f>S482*H482</f>
        <v>0</v>
      </c>
      <c r="AR482" s="23" t="s">
        <v>282</v>
      </c>
      <c r="AT482" s="23" t="s">
        <v>127</v>
      </c>
      <c r="AU482" s="23" t="s">
        <v>88</v>
      </c>
      <c r="AY482" s="23" t="s">
        <v>126</v>
      </c>
      <c r="BE482" s="175">
        <f>IF(N482="základní",J482,0)</f>
        <v>0</v>
      </c>
      <c r="BF482" s="175">
        <f>IF(N482="snížená",J482,0)</f>
        <v>0</v>
      </c>
      <c r="BG482" s="175">
        <f>IF(N482="zákl. přenesená",J482,0)</f>
        <v>0</v>
      </c>
      <c r="BH482" s="175">
        <f>IF(N482="sníž. přenesená",J482,0)</f>
        <v>0</v>
      </c>
      <c r="BI482" s="175">
        <f>IF(N482="nulová",J482,0)</f>
        <v>0</v>
      </c>
      <c r="BJ482" s="23" t="s">
        <v>26</v>
      </c>
      <c r="BK482" s="175">
        <f>ROUND(I482*H482,2)</f>
        <v>0</v>
      </c>
      <c r="BL482" s="23" t="s">
        <v>282</v>
      </c>
      <c r="BM482" s="23" t="s">
        <v>741</v>
      </c>
    </row>
    <row r="483" spans="2:65" s="1" customFormat="1" ht="13.5">
      <c r="B483" s="40"/>
      <c r="D483" s="176" t="s">
        <v>132</v>
      </c>
      <c r="F483" s="177" t="s">
        <v>742</v>
      </c>
      <c r="I483" s="178"/>
      <c r="L483" s="40"/>
      <c r="M483" s="179"/>
      <c r="N483" s="41"/>
      <c r="O483" s="41"/>
      <c r="P483" s="41"/>
      <c r="Q483" s="41"/>
      <c r="R483" s="41"/>
      <c r="S483" s="41"/>
      <c r="T483" s="69"/>
      <c r="AT483" s="23" t="s">
        <v>132</v>
      </c>
      <c r="AU483" s="23" t="s">
        <v>88</v>
      </c>
    </row>
    <row r="484" spans="2:65" s="10" customFormat="1" ht="13.5">
      <c r="B484" s="180"/>
      <c r="D484" s="176" t="s">
        <v>134</v>
      </c>
      <c r="E484" s="181" t="s">
        <v>5</v>
      </c>
      <c r="F484" s="182" t="s">
        <v>743</v>
      </c>
      <c r="H484" s="183">
        <v>18.7</v>
      </c>
      <c r="I484" s="184"/>
      <c r="L484" s="180"/>
      <c r="M484" s="185"/>
      <c r="N484" s="186"/>
      <c r="O484" s="186"/>
      <c r="P484" s="186"/>
      <c r="Q484" s="186"/>
      <c r="R484" s="186"/>
      <c r="S484" s="186"/>
      <c r="T484" s="187"/>
      <c r="AT484" s="181" t="s">
        <v>134</v>
      </c>
      <c r="AU484" s="181" t="s">
        <v>88</v>
      </c>
      <c r="AV484" s="10" t="s">
        <v>88</v>
      </c>
      <c r="AW484" s="10" t="s">
        <v>135</v>
      </c>
      <c r="AX484" s="10" t="s">
        <v>79</v>
      </c>
      <c r="AY484" s="181" t="s">
        <v>126</v>
      </c>
    </row>
    <row r="485" spans="2:65" s="11" customFormat="1" ht="13.5">
      <c r="B485" s="188"/>
      <c r="D485" s="176" t="s">
        <v>134</v>
      </c>
      <c r="E485" s="189" t="s">
        <v>5</v>
      </c>
      <c r="F485" s="190" t="s">
        <v>136</v>
      </c>
      <c r="H485" s="191">
        <v>18.7</v>
      </c>
      <c r="I485" s="192"/>
      <c r="L485" s="188"/>
      <c r="M485" s="196"/>
      <c r="N485" s="197"/>
      <c r="O485" s="197"/>
      <c r="P485" s="197"/>
      <c r="Q485" s="197"/>
      <c r="R485" s="197"/>
      <c r="S485" s="197"/>
      <c r="T485" s="198"/>
      <c r="AT485" s="189" t="s">
        <v>134</v>
      </c>
      <c r="AU485" s="189" t="s">
        <v>88</v>
      </c>
      <c r="AV485" s="11" t="s">
        <v>125</v>
      </c>
      <c r="AW485" s="11" t="s">
        <v>135</v>
      </c>
      <c r="AX485" s="11" t="s">
        <v>26</v>
      </c>
      <c r="AY485" s="189" t="s">
        <v>126</v>
      </c>
    </row>
    <row r="486" spans="2:65" s="1" customFormat="1" ht="6.95" customHeight="1">
      <c r="B486" s="55"/>
      <c r="C486" s="56"/>
      <c r="D486" s="56"/>
      <c r="E486" s="56"/>
      <c r="F486" s="56"/>
      <c r="G486" s="56"/>
      <c r="H486" s="56"/>
      <c r="I486" s="126"/>
      <c r="J486" s="56"/>
      <c r="K486" s="56"/>
      <c r="L486" s="40"/>
    </row>
  </sheetData>
  <autoFilter ref="C87:K485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ht="37.5" customHeight="1"/>
    <row r="2" spans="2:1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4" customFormat="1" ht="45" customHeight="1">
      <c r="B3" s="230"/>
      <c r="C3" s="353" t="s">
        <v>744</v>
      </c>
      <c r="D3" s="353"/>
      <c r="E3" s="353"/>
      <c r="F3" s="353"/>
      <c r="G3" s="353"/>
      <c r="H3" s="353"/>
      <c r="I3" s="353"/>
      <c r="J3" s="353"/>
      <c r="K3" s="231"/>
    </row>
    <row r="4" spans="2:11" ht="25.5" customHeight="1">
      <c r="B4" s="232"/>
      <c r="C4" s="357" t="s">
        <v>745</v>
      </c>
      <c r="D4" s="357"/>
      <c r="E4" s="357"/>
      <c r="F4" s="357"/>
      <c r="G4" s="357"/>
      <c r="H4" s="357"/>
      <c r="I4" s="357"/>
      <c r="J4" s="357"/>
      <c r="K4" s="233"/>
    </row>
    <row r="5" spans="2:11" ht="5.25" customHeight="1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ht="15" customHeight="1">
      <c r="B6" s="232"/>
      <c r="C6" s="356" t="s">
        <v>746</v>
      </c>
      <c r="D6" s="356"/>
      <c r="E6" s="356"/>
      <c r="F6" s="356"/>
      <c r="G6" s="356"/>
      <c r="H6" s="356"/>
      <c r="I6" s="356"/>
      <c r="J6" s="356"/>
      <c r="K6" s="233"/>
    </row>
    <row r="7" spans="2:11" ht="15" customHeight="1">
      <c r="B7" s="236"/>
      <c r="C7" s="356" t="s">
        <v>747</v>
      </c>
      <c r="D7" s="356"/>
      <c r="E7" s="356"/>
      <c r="F7" s="356"/>
      <c r="G7" s="356"/>
      <c r="H7" s="356"/>
      <c r="I7" s="356"/>
      <c r="J7" s="356"/>
      <c r="K7" s="233"/>
    </row>
    <row r="8" spans="2:1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pans="2:11" ht="15" customHeight="1">
      <c r="B9" s="236"/>
      <c r="C9" s="356" t="s">
        <v>748</v>
      </c>
      <c r="D9" s="356"/>
      <c r="E9" s="356"/>
      <c r="F9" s="356"/>
      <c r="G9" s="356"/>
      <c r="H9" s="356"/>
      <c r="I9" s="356"/>
      <c r="J9" s="356"/>
      <c r="K9" s="233"/>
    </row>
    <row r="10" spans="2:11" ht="15" customHeight="1">
      <c r="B10" s="236"/>
      <c r="C10" s="235"/>
      <c r="D10" s="356" t="s">
        <v>749</v>
      </c>
      <c r="E10" s="356"/>
      <c r="F10" s="356"/>
      <c r="G10" s="356"/>
      <c r="H10" s="356"/>
      <c r="I10" s="356"/>
      <c r="J10" s="356"/>
      <c r="K10" s="233"/>
    </row>
    <row r="11" spans="2:11" ht="15" customHeight="1">
      <c r="B11" s="236"/>
      <c r="C11" s="237"/>
      <c r="D11" s="356" t="s">
        <v>750</v>
      </c>
      <c r="E11" s="356"/>
      <c r="F11" s="356"/>
      <c r="G11" s="356"/>
      <c r="H11" s="356"/>
      <c r="I11" s="356"/>
      <c r="J11" s="356"/>
      <c r="K11" s="233"/>
    </row>
    <row r="12" spans="2:11" ht="12.75" customHeight="1">
      <c r="B12" s="236"/>
      <c r="C12" s="237"/>
      <c r="D12" s="237"/>
      <c r="E12" s="237"/>
      <c r="F12" s="237"/>
      <c r="G12" s="237"/>
      <c r="H12" s="237"/>
      <c r="I12" s="237"/>
      <c r="J12" s="237"/>
      <c r="K12" s="233"/>
    </row>
    <row r="13" spans="2:11" ht="15" customHeight="1">
      <c r="B13" s="236"/>
      <c r="C13" s="237"/>
      <c r="D13" s="356" t="s">
        <v>751</v>
      </c>
      <c r="E13" s="356"/>
      <c r="F13" s="356"/>
      <c r="G13" s="356"/>
      <c r="H13" s="356"/>
      <c r="I13" s="356"/>
      <c r="J13" s="356"/>
      <c r="K13" s="233"/>
    </row>
    <row r="14" spans="2:11" ht="15" customHeight="1">
      <c r="B14" s="236"/>
      <c r="C14" s="237"/>
      <c r="D14" s="356" t="s">
        <v>752</v>
      </c>
      <c r="E14" s="356"/>
      <c r="F14" s="356"/>
      <c r="G14" s="356"/>
      <c r="H14" s="356"/>
      <c r="I14" s="356"/>
      <c r="J14" s="356"/>
      <c r="K14" s="233"/>
    </row>
    <row r="15" spans="2:11" ht="15" customHeight="1">
      <c r="B15" s="236"/>
      <c r="C15" s="237"/>
      <c r="D15" s="356" t="s">
        <v>753</v>
      </c>
      <c r="E15" s="356"/>
      <c r="F15" s="356"/>
      <c r="G15" s="356"/>
      <c r="H15" s="356"/>
      <c r="I15" s="356"/>
      <c r="J15" s="356"/>
      <c r="K15" s="233"/>
    </row>
    <row r="16" spans="2:11" ht="15" customHeight="1">
      <c r="B16" s="236"/>
      <c r="C16" s="237"/>
      <c r="D16" s="237"/>
      <c r="E16" s="238" t="s">
        <v>86</v>
      </c>
      <c r="F16" s="356" t="s">
        <v>754</v>
      </c>
      <c r="G16" s="356"/>
      <c r="H16" s="356"/>
      <c r="I16" s="356"/>
      <c r="J16" s="356"/>
      <c r="K16" s="233"/>
    </row>
    <row r="17" spans="2:11" ht="15" customHeight="1">
      <c r="B17" s="236"/>
      <c r="C17" s="237"/>
      <c r="D17" s="237"/>
      <c r="E17" s="238" t="s">
        <v>755</v>
      </c>
      <c r="F17" s="356" t="s">
        <v>756</v>
      </c>
      <c r="G17" s="356"/>
      <c r="H17" s="356"/>
      <c r="I17" s="356"/>
      <c r="J17" s="356"/>
      <c r="K17" s="233"/>
    </row>
    <row r="18" spans="2:11" ht="15" customHeight="1">
      <c r="B18" s="236"/>
      <c r="C18" s="237"/>
      <c r="D18" s="237"/>
      <c r="E18" s="238" t="s">
        <v>757</v>
      </c>
      <c r="F18" s="356" t="s">
        <v>758</v>
      </c>
      <c r="G18" s="356"/>
      <c r="H18" s="356"/>
      <c r="I18" s="356"/>
      <c r="J18" s="356"/>
      <c r="K18" s="233"/>
    </row>
    <row r="19" spans="2:11" ht="15" customHeight="1">
      <c r="B19" s="236"/>
      <c r="C19" s="237"/>
      <c r="D19" s="237"/>
      <c r="E19" s="238" t="s">
        <v>759</v>
      </c>
      <c r="F19" s="356" t="s">
        <v>85</v>
      </c>
      <c r="G19" s="356"/>
      <c r="H19" s="356"/>
      <c r="I19" s="356"/>
      <c r="J19" s="356"/>
      <c r="K19" s="233"/>
    </row>
    <row r="20" spans="2:11" ht="15" customHeight="1">
      <c r="B20" s="236"/>
      <c r="C20" s="237"/>
      <c r="D20" s="237"/>
      <c r="E20" s="238" t="s">
        <v>760</v>
      </c>
      <c r="F20" s="356" t="s">
        <v>761</v>
      </c>
      <c r="G20" s="356"/>
      <c r="H20" s="356"/>
      <c r="I20" s="356"/>
      <c r="J20" s="356"/>
      <c r="K20" s="233"/>
    </row>
    <row r="21" spans="2:11" ht="15" customHeight="1">
      <c r="B21" s="236"/>
      <c r="C21" s="237"/>
      <c r="D21" s="237"/>
      <c r="E21" s="238" t="s">
        <v>762</v>
      </c>
      <c r="F21" s="356" t="s">
        <v>763</v>
      </c>
      <c r="G21" s="356"/>
      <c r="H21" s="356"/>
      <c r="I21" s="356"/>
      <c r="J21" s="356"/>
      <c r="K21" s="233"/>
    </row>
    <row r="22" spans="2:11" ht="12.75" customHeight="1">
      <c r="B22" s="236"/>
      <c r="C22" s="237"/>
      <c r="D22" s="237"/>
      <c r="E22" s="237"/>
      <c r="F22" s="237"/>
      <c r="G22" s="237"/>
      <c r="H22" s="237"/>
      <c r="I22" s="237"/>
      <c r="J22" s="237"/>
      <c r="K22" s="233"/>
    </row>
    <row r="23" spans="2:11" ht="15" customHeight="1">
      <c r="B23" s="236"/>
      <c r="C23" s="356" t="s">
        <v>764</v>
      </c>
      <c r="D23" s="356"/>
      <c r="E23" s="356"/>
      <c r="F23" s="356"/>
      <c r="G23" s="356"/>
      <c r="H23" s="356"/>
      <c r="I23" s="356"/>
      <c r="J23" s="356"/>
      <c r="K23" s="233"/>
    </row>
    <row r="24" spans="2:11" ht="15" customHeight="1">
      <c r="B24" s="236"/>
      <c r="C24" s="356" t="s">
        <v>765</v>
      </c>
      <c r="D24" s="356"/>
      <c r="E24" s="356"/>
      <c r="F24" s="356"/>
      <c r="G24" s="356"/>
      <c r="H24" s="356"/>
      <c r="I24" s="356"/>
      <c r="J24" s="356"/>
      <c r="K24" s="233"/>
    </row>
    <row r="25" spans="2:11" ht="15" customHeight="1">
      <c r="B25" s="236"/>
      <c r="C25" s="235"/>
      <c r="D25" s="356" t="s">
        <v>766</v>
      </c>
      <c r="E25" s="356"/>
      <c r="F25" s="356"/>
      <c r="G25" s="356"/>
      <c r="H25" s="356"/>
      <c r="I25" s="356"/>
      <c r="J25" s="356"/>
      <c r="K25" s="233"/>
    </row>
    <row r="26" spans="2:11" ht="15" customHeight="1">
      <c r="B26" s="236"/>
      <c r="C26" s="237"/>
      <c r="D26" s="356" t="s">
        <v>767</v>
      </c>
      <c r="E26" s="356"/>
      <c r="F26" s="356"/>
      <c r="G26" s="356"/>
      <c r="H26" s="356"/>
      <c r="I26" s="356"/>
      <c r="J26" s="356"/>
      <c r="K26" s="233"/>
    </row>
    <row r="27" spans="2:11" ht="12.75" customHeight="1">
      <c r="B27" s="236"/>
      <c r="C27" s="237"/>
      <c r="D27" s="237"/>
      <c r="E27" s="237"/>
      <c r="F27" s="237"/>
      <c r="G27" s="237"/>
      <c r="H27" s="237"/>
      <c r="I27" s="237"/>
      <c r="J27" s="237"/>
      <c r="K27" s="233"/>
    </row>
    <row r="28" spans="2:11" ht="15" customHeight="1">
      <c r="B28" s="236"/>
      <c r="C28" s="237"/>
      <c r="D28" s="356" t="s">
        <v>768</v>
      </c>
      <c r="E28" s="356"/>
      <c r="F28" s="356"/>
      <c r="G28" s="356"/>
      <c r="H28" s="356"/>
      <c r="I28" s="356"/>
      <c r="J28" s="356"/>
      <c r="K28" s="233"/>
    </row>
    <row r="29" spans="2:11" ht="15" customHeight="1">
      <c r="B29" s="236"/>
      <c r="C29" s="237"/>
      <c r="D29" s="356" t="s">
        <v>769</v>
      </c>
      <c r="E29" s="356"/>
      <c r="F29" s="356"/>
      <c r="G29" s="356"/>
      <c r="H29" s="356"/>
      <c r="I29" s="356"/>
      <c r="J29" s="356"/>
      <c r="K29" s="233"/>
    </row>
    <row r="30" spans="2:11" ht="12.75" customHeight="1">
      <c r="B30" s="236"/>
      <c r="C30" s="237"/>
      <c r="D30" s="237"/>
      <c r="E30" s="237"/>
      <c r="F30" s="237"/>
      <c r="G30" s="237"/>
      <c r="H30" s="237"/>
      <c r="I30" s="237"/>
      <c r="J30" s="237"/>
      <c r="K30" s="233"/>
    </row>
    <row r="31" spans="2:11" ht="15" customHeight="1">
      <c r="B31" s="236"/>
      <c r="C31" s="237"/>
      <c r="D31" s="356" t="s">
        <v>770</v>
      </c>
      <c r="E31" s="356"/>
      <c r="F31" s="356"/>
      <c r="G31" s="356"/>
      <c r="H31" s="356"/>
      <c r="I31" s="356"/>
      <c r="J31" s="356"/>
      <c r="K31" s="233"/>
    </row>
    <row r="32" spans="2:11" ht="15" customHeight="1">
      <c r="B32" s="236"/>
      <c r="C32" s="237"/>
      <c r="D32" s="356" t="s">
        <v>771</v>
      </c>
      <c r="E32" s="356"/>
      <c r="F32" s="356"/>
      <c r="G32" s="356"/>
      <c r="H32" s="356"/>
      <c r="I32" s="356"/>
      <c r="J32" s="356"/>
      <c r="K32" s="233"/>
    </row>
    <row r="33" spans="2:11" ht="15" customHeight="1">
      <c r="B33" s="236"/>
      <c r="C33" s="237"/>
      <c r="D33" s="356" t="s">
        <v>772</v>
      </c>
      <c r="E33" s="356"/>
      <c r="F33" s="356"/>
      <c r="G33" s="356"/>
      <c r="H33" s="356"/>
      <c r="I33" s="356"/>
      <c r="J33" s="356"/>
      <c r="K33" s="233"/>
    </row>
    <row r="34" spans="2:11" ht="15" customHeight="1">
      <c r="B34" s="236"/>
      <c r="C34" s="237"/>
      <c r="D34" s="235"/>
      <c r="E34" s="239" t="s">
        <v>110</v>
      </c>
      <c r="F34" s="235"/>
      <c r="G34" s="356" t="s">
        <v>773</v>
      </c>
      <c r="H34" s="356"/>
      <c r="I34" s="356"/>
      <c r="J34" s="356"/>
      <c r="K34" s="233"/>
    </row>
    <row r="35" spans="2:11" ht="30.75" customHeight="1">
      <c r="B35" s="236"/>
      <c r="C35" s="237"/>
      <c r="D35" s="235"/>
      <c r="E35" s="239" t="s">
        <v>774</v>
      </c>
      <c r="F35" s="235"/>
      <c r="G35" s="356" t="s">
        <v>775</v>
      </c>
      <c r="H35" s="356"/>
      <c r="I35" s="356"/>
      <c r="J35" s="356"/>
      <c r="K35" s="233"/>
    </row>
    <row r="36" spans="2:11" ht="15" customHeight="1">
      <c r="B36" s="236"/>
      <c r="C36" s="237"/>
      <c r="D36" s="235"/>
      <c r="E36" s="239" t="s">
        <v>60</v>
      </c>
      <c r="F36" s="235"/>
      <c r="G36" s="356" t="s">
        <v>776</v>
      </c>
      <c r="H36" s="356"/>
      <c r="I36" s="356"/>
      <c r="J36" s="356"/>
      <c r="K36" s="233"/>
    </row>
    <row r="37" spans="2:11" ht="15" customHeight="1">
      <c r="B37" s="236"/>
      <c r="C37" s="237"/>
      <c r="D37" s="235"/>
      <c r="E37" s="239" t="s">
        <v>111</v>
      </c>
      <c r="F37" s="235"/>
      <c r="G37" s="356" t="s">
        <v>777</v>
      </c>
      <c r="H37" s="356"/>
      <c r="I37" s="356"/>
      <c r="J37" s="356"/>
      <c r="K37" s="233"/>
    </row>
    <row r="38" spans="2:11" ht="15" customHeight="1">
      <c r="B38" s="236"/>
      <c r="C38" s="237"/>
      <c r="D38" s="235"/>
      <c r="E38" s="239" t="s">
        <v>112</v>
      </c>
      <c r="F38" s="235"/>
      <c r="G38" s="356" t="s">
        <v>778</v>
      </c>
      <c r="H38" s="356"/>
      <c r="I38" s="356"/>
      <c r="J38" s="356"/>
      <c r="K38" s="233"/>
    </row>
    <row r="39" spans="2:11" ht="15" customHeight="1">
      <c r="B39" s="236"/>
      <c r="C39" s="237"/>
      <c r="D39" s="235"/>
      <c r="E39" s="239" t="s">
        <v>113</v>
      </c>
      <c r="F39" s="235"/>
      <c r="G39" s="356" t="s">
        <v>779</v>
      </c>
      <c r="H39" s="356"/>
      <c r="I39" s="356"/>
      <c r="J39" s="356"/>
      <c r="K39" s="233"/>
    </row>
    <row r="40" spans="2:11" ht="15" customHeight="1">
      <c r="B40" s="236"/>
      <c r="C40" s="237"/>
      <c r="D40" s="235"/>
      <c r="E40" s="239" t="s">
        <v>780</v>
      </c>
      <c r="F40" s="235"/>
      <c r="G40" s="356" t="s">
        <v>781</v>
      </c>
      <c r="H40" s="356"/>
      <c r="I40" s="356"/>
      <c r="J40" s="356"/>
      <c r="K40" s="233"/>
    </row>
    <row r="41" spans="2:11" ht="15" customHeight="1">
      <c r="B41" s="236"/>
      <c r="C41" s="237"/>
      <c r="D41" s="235"/>
      <c r="E41" s="239"/>
      <c r="F41" s="235"/>
      <c r="G41" s="356" t="s">
        <v>782</v>
      </c>
      <c r="H41" s="356"/>
      <c r="I41" s="356"/>
      <c r="J41" s="356"/>
      <c r="K41" s="233"/>
    </row>
    <row r="42" spans="2:11" ht="15" customHeight="1">
      <c r="B42" s="236"/>
      <c r="C42" s="237"/>
      <c r="D42" s="235"/>
      <c r="E42" s="239" t="s">
        <v>783</v>
      </c>
      <c r="F42" s="235"/>
      <c r="G42" s="356" t="s">
        <v>784</v>
      </c>
      <c r="H42" s="356"/>
      <c r="I42" s="356"/>
      <c r="J42" s="356"/>
      <c r="K42" s="233"/>
    </row>
    <row r="43" spans="2:11" ht="15" customHeight="1">
      <c r="B43" s="236"/>
      <c r="C43" s="237"/>
      <c r="D43" s="235"/>
      <c r="E43" s="239" t="s">
        <v>115</v>
      </c>
      <c r="F43" s="235"/>
      <c r="G43" s="356" t="s">
        <v>785</v>
      </c>
      <c r="H43" s="356"/>
      <c r="I43" s="356"/>
      <c r="J43" s="356"/>
      <c r="K43" s="233"/>
    </row>
    <row r="44" spans="2:11" ht="12.75" customHeight="1">
      <c r="B44" s="236"/>
      <c r="C44" s="237"/>
      <c r="D44" s="235"/>
      <c r="E44" s="235"/>
      <c r="F44" s="235"/>
      <c r="G44" s="235"/>
      <c r="H44" s="235"/>
      <c r="I44" s="235"/>
      <c r="J44" s="235"/>
      <c r="K44" s="233"/>
    </row>
    <row r="45" spans="2:11" ht="15" customHeight="1">
      <c r="B45" s="236"/>
      <c r="C45" s="237"/>
      <c r="D45" s="356" t="s">
        <v>786</v>
      </c>
      <c r="E45" s="356"/>
      <c r="F45" s="356"/>
      <c r="G45" s="356"/>
      <c r="H45" s="356"/>
      <c r="I45" s="356"/>
      <c r="J45" s="356"/>
      <c r="K45" s="233"/>
    </row>
    <row r="46" spans="2:11" ht="15" customHeight="1">
      <c r="B46" s="236"/>
      <c r="C46" s="237"/>
      <c r="D46" s="237"/>
      <c r="E46" s="356" t="s">
        <v>787</v>
      </c>
      <c r="F46" s="356"/>
      <c r="G46" s="356"/>
      <c r="H46" s="356"/>
      <c r="I46" s="356"/>
      <c r="J46" s="356"/>
      <c r="K46" s="233"/>
    </row>
    <row r="47" spans="2:11" ht="15" customHeight="1">
      <c r="B47" s="236"/>
      <c r="C47" s="237"/>
      <c r="D47" s="237"/>
      <c r="E47" s="356" t="s">
        <v>788</v>
      </c>
      <c r="F47" s="356"/>
      <c r="G47" s="356"/>
      <c r="H47" s="356"/>
      <c r="I47" s="356"/>
      <c r="J47" s="356"/>
      <c r="K47" s="233"/>
    </row>
    <row r="48" spans="2:11" ht="15" customHeight="1">
      <c r="B48" s="236"/>
      <c r="C48" s="237"/>
      <c r="D48" s="237"/>
      <c r="E48" s="356" t="s">
        <v>789</v>
      </c>
      <c r="F48" s="356"/>
      <c r="G48" s="356"/>
      <c r="H48" s="356"/>
      <c r="I48" s="356"/>
      <c r="J48" s="356"/>
      <c r="K48" s="233"/>
    </row>
    <row r="49" spans="2:11" ht="15" customHeight="1">
      <c r="B49" s="236"/>
      <c r="C49" s="237"/>
      <c r="D49" s="356" t="s">
        <v>790</v>
      </c>
      <c r="E49" s="356"/>
      <c r="F49" s="356"/>
      <c r="G49" s="356"/>
      <c r="H49" s="356"/>
      <c r="I49" s="356"/>
      <c r="J49" s="356"/>
      <c r="K49" s="233"/>
    </row>
    <row r="50" spans="2:11" ht="25.5" customHeight="1">
      <c r="B50" s="232"/>
      <c r="C50" s="357" t="s">
        <v>791</v>
      </c>
      <c r="D50" s="357"/>
      <c r="E50" s="357"/>
      <c r="F50" s="357"/>
      <c r="G50" s="357"/>
      <c r="H50" s="357"/>
      <c r="I50" s="357"/>
      <c r="J50" s="357"/>
      <c r="K50" s="233"/>
    </row>
    <row r="51" spans="2:11" ht="5.25" customHeight="1">
      <c r="B51" s="232"/>
      <c r="C51" s="234"/>
      <c r="D51" s="234"/>
      <c r="E51" s="234"/>
      <c r="F51" s="234"/>
      <c r="G51" s="234"/>
      <c r="H51" s="234"/>
      <c r="I51" s="234"/>
      <c r="J51" s="234"/>
      <c r="K51" s="233"/>
    </row>
    <row r="52" spans="2:11" ht="15" customHeight="1">
      <c r="B52" s="232"/>
      <c r="C52" s="356" t="s">
        <v>792</v>
      </c>
      <c r="D52" s="356"/>
      <c r="E52" s="356"/>
      <c r="F52" s="356"/>
      <c r="G52" s="356"/>
      <c r="H52" s="356"/>
      <c r="I52" s="356"/>
      <c r="J52" s="356"/>
      <c r="K52" s="233"/>
    </row>
    <row r="53" spans="2:11" ht="15" customHeight="1">
      <c r="B53" s="232"/>
      <c r="C53" s="356" t="s">
        <v>793</v>
      </c>
      <c r="D53" s="356"/>
      <c r="E53" s="356"/>
      <c r="F53" s="356"/>
      <c r="G53" s="356"/>
      <c r="H53" s="356"/>
      <c r="I53" s="356"/>
      <c r="J53" s="356"/>
      <c r="K53" s="233"/>
    </row>
    <row r="54" spans="2:11" ht="12.75" customHeight="1">
      <c r="B54" s="232"/>
      <c r="C54" s="235"/>
      <c r="D54" s="235"/>
      <c r="E54" s="235"/>
      <c r="F54" s="235"/>
      <c r="G54" s="235"/>
      <c r="H54" s="235"/>
      <c r="I54" s="235"/>
      <c r="J54" s="235"/>
      <c r="K54" s="233"/>
    </row>
    <row r="55" spans="2:11" ht="15" customHeight="1">
      <c r="B55" s="232"/>
      <c r="C55" s="356" t="s">
        <v>794</v>
      </c>
      <c r="D55" s="356"/>
      <c r="E55" s="356"/>
      <c r="F55" s="356"/>
      <c r="G55" s="356"/>
      <c r="H55" s="356"/>
      <c r="I55" s="356"/>
      <c r="J55" s="356"/>
      <c r="K55" s="233"/>
    </row>
    <row r="56" spans="2:11" ht="15" customHeight="1">
      <c r="B56" s="232"/>
      <c r="C56" s="237"/>
      <c r="D56" s="356" t="s">
        <v>795</v>
      </c>
      <c r="E56" s="356"/>
      <c r="F56" s="356"/>
      <c r="G56" s="356"/>
      <c r="H56" s="356"/>
      <c r="I56" s="356"/>
      <c r="J56" s="356"/>
      <c r="K56" s="233"/>
    </row>
    <row r="57" spans="2:11" ht="15" customHeight="1">
      <c r="B57" s="232"/>
      <c r="C57" s="237"/>
      <c r="D57" s="356" t="s">
        <v>796</v>
      </c>
      <c r="E57" s="356"/>
      <c r="F57" s="356"/>
      <c r="G57" s="356"/>
      <c r="H57" s="356"/>
      <c r="I57" s="356"/>
      <c r="J57" s="356"/>
      <c r="K57" s="233"/>
    </row>
    <row r="58" spans="2:11" ht="15" customHeight="1">
      <c r="B58" s="232"/>
      <c r="C58" s="237"/>
      <c r="D58" s="356" t="s">
        <v>797</v>
      </c>
      <c r="E58" s="356"/>
      <c r="F58" s="356"/>
      <c r="G58" s="356"/>
      <c r="H58" s="356"/>
      <c r="I58" s="356"/>
      <c r="J58" s="356"/>
      <c r="K58" s="233"/>
    </row>
    <row r="59" spans="2:11" ht="15" customHeight="1">
      <c r="B59" s="232"/>
      <c r="C59" s="237"/>
      <c r="D59" s="356" t="s">
        <v>798</v>
      </c>
      <c r="E59" s="356"/>
      <c r="F59" s="356"/>
      <c r="G59" s="356"/>
      <c r="H59" s="356"/>
      <c r="I59" s="356"/>
      <c r="J59" s="356"/>
      <c r="K59" s="233"/>
    </row>
    <row r="60" spans="2:11" ht="15" customHeight="1">
      <c r="B60" s="232"/>
      <c r="C60" s="237"/>
      <c r="D60" s="355" t="s">
        <v>799</v>
      </c>
      <c r="E60" s="355"/>
      <c r="F60" s="355"/>
      <c r="G60" s="355"/>
      <c r="H60" s="355"/>
      <c r="I60" s="355"/>
      <c r="J60" s="355"/>
      <c r="K60" s="233"/>
    </row>
    <row r="61" spans="2:11" ht="15" customHeight="1">
      <c r="B61" s="232"/>
      <c r="C61" s="237"/>
      <c r="D61" s="356" t="s">
        <v>800</v>
      </c>
      <c r="E61" s="356"/>
      <c r="F61" s="356"/>
      <c r="G61" s="356"/>
      <c r="H61" s="356"/>
      <c r="I61" s="356"/>
      <c r="J61" s="356"/>
      <c r="K61" s="233"/>
    </row>
    <row r="62" spans="2:11" ht="12.75" customHeight="1">
      <c r="B62" s="232"/>
      <c r="C62" s="237"/>
      <c r="D62" s="237"/>
      <c r="E62" s="240"/>
      <c r="F62" s="237"/>
      <c r="G62" s="237"/>
      <c r="H62" s="237"/>
      <c r="I62" s="237"/>
      <c r="J62" s="237"/>
      <c r="K62" s="233"/>
    </row>
    <row r="63" spans="2:11" ht="15" customHeight="1">
      <c r="B63" s="232"/>
      <c r="C63" s="237"/>
      <c r="D63" s="356" t="s">
        <v>801</v>
      </c>
      <c r="E63" s="356"/>
      <c r="F63" s="356"/>
      <c r="G63" s="356"/>
      <c r="H63" s="356"/>
      <c r="I63" s="356"/>
      <c r="J63" s="356"/>
      <c r="K63" s="233"/>
    </row>
    <row r="64" spans="2:11" ht="15" customHeight="1">
      <c r="B64" s="232"/>
      <c r="C64" s="237"/>
      <c r="D64" s="355" t="s">
        <v>802</v>
      </c>
      <c r="E64" s="355"/>
      <c r="F64" s="355"/>
      <c r="G64" s="355"/>
      <c r="H64" s="355"/>
      <c r="I64" s="355"/>
      <c r="J64" s="355"/>
      <c r="K64" s="233"/>
    </row>
    <row r="65" spans="2:11" ht="15" customHeight="1">
      <c r="B65" s="232"/>
      <c r="C65" s="237"/>
      <c r="D65" s="356" t="s">
        <v>803</v>
      </c>
      <c r="E65" s="356"/>
      <c r="F65" s="356"/>
      <c r="G65" s="356"/>
      <c r="H65" s="356"/>
      <c r="I65" s="356"/>
      <c r="J65" s="356"/>
      <c r="K65" s="233"/>
    </row>
    <row r="66" spans="2:11" ht="15" customHeight="1">
      <c r="B66" s="232"/>
      <c r="C66" s="237"/>
      <c r="D66" s="356" t="s">
        <v>804</v>
      </c>
      <c r="E66" s="356"/>
      <c r="F66" s="356"/>
      <c r="G66" s="356"/>
      <c r="H66" s="356"/>
      <c r="I66" s="356"/>
      <c r="J66" s="356"/>
      <c r="K66" s="233"/>
    </row>
    <row r="67" spans="2:11" ht="15" customHeight="1">
      <c r="B67" s="232"/>
      <c r="C67" s="237"/>
      <c r="D67" s="356" t="s">
        <v>805</v>
      </c>
      <c r="E67" s="356"/>
      <c r="F67" s="356"/>
      <c r="G67" s="356"/>
      <c r="H67" s="356"/>
      <c r="I67" s="356"/>
      <c r="J67" s="356"/>
      <c r="K67" s="233"/>
    </row>
    <row r="68" spans="2:11" ht="15" customHeight="1">
      <c r="B68" s="232"/>
      <c r="C68" s="237"/>
      <c r="D68" s="356" t="s">
        <v>806</v>
      </c>
      <c r="E68" s="356"/>
      <c r="F68" s="356"/>
      <c r="G68" s="356"/>
      <c r="H68" s="356"/>
      <c r="I68" s="356"/>
      <c r="J68" s="356"/>
      <c r="K68" s="233"/>
    </row>
    <row r="69" spans="2:11" ht="12.75" customHeight="1">
      <c r="B69" s="241"/>
      <c r="C69" s="242"/>
      <c r="D69" s="242"/>
      <c r="E69" s="242"/>
      <c r="F69" s="242"/>
      <c r="G69" s="242"/>
      <c r="H69" s="242"/>
      <c r="I69" s="242"/>
      <c r="J69" s="242"/>
      <c r="K69" s="243"/>
    </row>
    <row r="70" spans="2:11" ht="18.75" customHeight="1">
      <c r="B70" s="244"/>
      <c r="C70" s="244"/>
      <c r="D70" s="244"/>
      <c r="E70" s="244"/>
      <c r="F70" s="244"/>
      <c r="G70" s="244"/>
      <c r="H70" s="244"/>
      <c r="I70" s="244"/>
      <c r="J70" s="244"/>
      <c r="K70" s="245"/>
    </row>
    <row r="71" spans="2:11" ht="18.75" customHeight="1">
      <c r="B71" s="245"/>
      <c r="C71" s="245"/>
      <c r="D71" s="245"/>
      <c r="E71" s="245"/>
      <c r="F71" s="245"/>
      <c r="G71" s="245"/>
      <c r="H71" s="245"/>
      <c r="I71" s="245"/>
      <c r="J71" s="245"/>
      <c r="K71" s="245"/>
    </row>
    <row r="72" spans="2:11" ht="7.5" customHeight="1">
      <c r="B72" s="246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ht="45" customHeight="1">
      <c r="B73" s="249"/>
      <c r="C73" s="354" t="s">
        <v>97</v>
      </c>
      <c r="D73" s="354"/>
      <c r="E73" s="354"/>
      <c r="F73" s="354"/>
      <c r="G73" s="354"/>
      <c r="H73" s="354"/>
      <c r="I73" s="354"/>
      <c r="J73" s="354"/>
      <c r="K73" s="250"/>
    </row>
    <row r="74" spans="2:11" ht="17.25" customHeight="1">
      <c r="B74" s="249"/>
      <c r="C74" s="251" t="s">
        <v>807</v>
      </c>
      <c r="D74" s="251"/>
      <c r="E74" s="251"/>
      <c r="F74" s="251" t="s">
        <v>808</v>
      </c>
      <c r="G74" s="252"/>
      <c r="H74" s="251" t="s">
        <v>111</v>
      </c>
      <c r="I74" s="251" t="s">
        <v>64</v>
      </c>
      <c r="J74" s="251" t="s">
        <v>809</v>
      </c>
      <c r="K74" s="250"/>
    </row>
    <row r="75" spans="2:11" ht="17.25" customHeight="1">
      <c r="B75" s="249"/>
      <c r="C75" s="253" t="s">
        <v>810</v>
      </c>
      <c r="D75" s="253"/>
      <c r="E75" s="253"/>
      <c r="F75" s="254" t="s">
        <v>811</v>
      </c>
      <c r="G75" s="255"/>
      <c r="H75" s="253"/>
      <c r="I75" s="253"/>
      <c r="J75" s="253" t="s">
        <v>812</v>
      </c>
      <c r="K75" s="250"/>
    </row>
    <row r="76" spans="2:11" ht="5.25" customHeight="1">
      <c r="B76" s="249"/>
      <c r="C76" s="256"/>
      <c r="D76" s="256"/>
      <c r="E76" s="256"/>
      <c r="F76" s="256"/>
      <c r="G76" s="257"/>
      <c r="H76" s="256"/>
      <c r="I76" s="256"/>
      <c r="J76" s="256"/>
      <c r="K76" s="250"/>
    </row>
    <row r="77" spans="2:11" ht="15" customHeight="1">
      <c r="B77" s="249"/>
      <c r="C77" s="239" t="s">
        <v>60</v>
      </c>
      <c r="D77" s="256"/>
      <c r="E77" s="256"/>
      <c r="F77" s="258" t="s">
        <v>813</v>
      </c>
      <c r="G77" s="257"/>
      <c r="H77" s="239" t="s">
        <v>814</v>
      </c>
      <c r="I77" s="239" t="s">
        <v>815</v>
      </c>
      <c r="J77" s="239">
        <v>20</v>
      </c>
      <c r="K77" s="250"/>
    </row>
    <row r="78" spans="2:11" ht="15" customHeight="1">
      <c r="B78" s="249"/>
      <c r="C78" s="239" t="s">
        <v>816</v>
      </c>
      <c r="D78" s="239"/>
      <c r="E78" s="239"/>
      <c r="F78" s="258" t="s">
        <v>813</v>
      </c>
      <c r="G78" s="257"/>
      <c r="H78" s="239" t="s">
        <v>817</v>
      </c>
      <c r="I78" s="239" t="s">
        <v>815</v>
      </c>
      <c r="J78" s="239">
        <v>120</v>
      </c>
      <c r="K78" s="250"/>
    </row>
    <row r="79" spans="2:11" ht="15" customHeight="1">
      <c r="B79" s="259"/>
      <c r="C79" s="239" t="s">
        <v>818</v>
      </c>
      <c r="D79" s="239"/>
      <c r="E79" s="239"/>
      <c r="F79" s="258" t="s">
        <v>819</v>
      </c>
      <c r="G79" s="257"/>
      <c r="H79" s="239" t="s">
        <v>820</v>
      </c>
      <c r="I79" s="239" t="s">
        <v>815</v>
      </c>
      <c r="J79" s="239">
        <v>50</v>
      </c>
      <c r="K79" s="250"/>
    </row>
    <row r="80" spans="2:11" ht="15" customHeight="1">
      <c r="B80" s="259"/>
      <c r="C80" s="239" t="s">
        <v>821</v>
      </c>
      <c r="D80" s="239"/>
      <c r="E80" s="239"/>
      <c r="F80" s="258" t="s">
        <v>813</v>
      </c>
      <c r="G80" s="257"/>
      <c r="H80" s="239" t="s">
        <v>822</v>
      </c>
      <c r="I80" s="239" t="s">
        <v>823</v>
      </c>
      <c r="J80" s="239"/>
      <c r="K80" s="250"/>
    </row>
    <row r="81" spans="2:11" ht="15" customHeight="1">
      <c r="B81" s="259"/>
      <c r="C81" s="260" t="s">
        <v>824</v>
      </c>
      <c r="D81" s="260"/>
      <c r="E81" s="260"/>
      <c r="F81" s="261" t="s">
        <v>819</v>
      </c>
      <c r="G81" s="260"/>
      <c r="H81" s="260" t="s">
        <v>825</v>
      </c>
      <c r="I81" s="260" t="s">
        <v>815</v>
      </c>
      <c r="J81" s="260">
        <v>15</v>
      </c>
      <c r="K81" s="250"/>
    </row>
    <row r="82" spans="2:11" ht="15" customHeight="1">
      <c r="B82" s="259"/>
      <c r="C82" s="260" t="s">
        <v>826</v>
      </c>
      <c r="D82" s="260"/>
      <c r="E82" s="260"/>
      <c r="F82" s="261" t="s">
        <v>819</v>
      </c>
      <c r="G82" s="260"/>
      <c r="H82" s="260" t="s">
        <v>827</v>
      </c>
      <c r="I82" s="260" t="s">
        <v>815</v>
      </c>
      <c r="J82" s="260">
        <v>15</v>
      </c>
      <c r="K82" s="250"/>
    </row>
    <row r="83" spans="2:11" ht="15" customHeight="1">
      <c r="B83" s="259"/>
      <c r="C83" s="260" t="s">
        <v>828</v>
      </c>
      <c r="D83" s="260"/>
      <c r="E83" s="260"/>
      <c r="F83" s="261" t="s">
        <v>819</v>
      </c>
      <c r="G83" s="260"/>
      <c r="H83" s="260" t="s">
        <v>829</v>
      </c>
      <c r="I83" s="260" t="s">
        <v>815</v>
      </c>
      <c r="J83" s="260">
        <v>20</v>
      </c>
      <c r="K83" s="250"/>
    </row>
    <row r="84" spans="2:11" ht="15" customHeight="1">
      <c r="B84" s="259"/>
      <c r="C84" s="260" t="s">
        <v>830</v>
      </c>
      <c r="D84" s="260"/>
      <c r="E84" s="260"/>
      <c r="F84" s="261" t="s">
        <v>819</v>
      </c>
      <c r="G84" s="260"/>
      <c r="H84" s="260" t="s">
        <v>831</v>
      </c>
      <c r="I84" s="260" t="s">
        <v>815</v>
      </c>
      <c r="J84" s="260">
        <v>20</v>
      </c>
      <c r="K84" s="250"/>
    </row>
    <row r="85" spans="2:11" ht="15" customHeight="1">
      <c r="B85" s="259"/>
      <c r="C85" s="239" t="s">
        <v>832</v>
      </c>
      <c r="D85" s="239"/>
      <c r="E85" s="239"/>
      <c r="F85" s="258" t="s">
        <v>819</v>
      </c>
      <c r="G85" s="257"/>
      <c r="H85" s="239" t="s">
        <v>833</v>
      </c>
      <c r="I85" s="239" t="s">
        <v>815</v>
      </c>
      <c r="J85" s="239">
        <v>50</v>
      </c>
      <c r="K85" s="250"/>
    </row>
    <row r="86" spans="2:11" ht="15" customHeight="1">
      <c r="B86" s="259"/>
      <c r="C86" s="239" t="s">
        <v>834</v>
      </c>
      <c r="D86" s="239"/>
      <c r="E86" s="239"/>
      <c r="F86" s="258" t="s">
        <v>819</v>
      </c>
      <c r="G86" s="257"/>
      <c r="H86" s="239" t="s">
        <v>835</v>
      </c>
      <c r="I86" s="239" t="s">
        <v>815</v>
      </c>
      <c r="J86" s="239">
        <v>20</v>
      </c>
      <c r="K86" s="250"/>
    </row>
    <row r="87" spans="2:11" ht="15" customHeight="1">
      <c r="B87" s="259"/>
      <c r="C87" s="239" t="s">
        <v>836</v>
      </c>
      <c r="D87" s="239"/>
      <c r="E87" s="239"/>
      <c r="F87" s="258" t="s">
        <v>819</v>
      </c>
      <c r="G87" s="257"/>
      <c r="H87" s="239" t="s">
        <v>837</v>
      </c>
      <c r="I87" s="239" t="s">
        <v>815</v>
      </c>
      <c r="J87" s="239">
        <v>20</v>
      </c>
      <c r="K87" s="250"/>
    </row>
    <row r="88" spans="2:11" ht="15" customHeight="1">
      <c r="B88" s="259"/>
      <c r="C88" s="239" t="s">
        <v>838</v>
      </c>
      <c r="D88" s="239"/>
      <c r="E88" s="239"/>
      <c r="F88" s="258" t="s">
        <v>819</v>
      </c>
      <c r="G88" s="257"/>
      <c r="H88" s="239" t="s">
        <v>839</v>
      </c>
      <c r="I88" s="239" t="s">
        <v>815</v>
      </c>
      <c r="J88" s="239">
        <v>50</v>
      </c>
      <c r="K88" s="250"/>
    </row>
    <row r="89" spans="2:11" ht="15" customHeight="1">
      <c r="B89" s="259"/>
      <c r="C89" s="239" t="s">
        <v>840</v>
      </c>
      <c r="D89" s="239"/>
      <c r="E89" s="239"/>
      <c r="F89" s="258" t="s">
        <v>819</v>
      </c>
      <c r="G89" s="257"/>
      <c r="H89" s="239" t="s">
        <v>840</v>
      </c>
      <c r="I89" s="239" t="s">
        <v>815</v>
      </c>
      <c r="J89" s="239">
        <v>50</v>
      </c>
      <c r="K89" s="250"/>
    </row>
    <row r="90" spans="2:11" ht="15" customHeight="1">
      <c r="B90" s="259"/>
      <c r="C90" s="239" t="s">
        <v>116</v>
      </c>
      <c r="D90" s="239"/>
      <c r="E90" s="239"/>
      <c r="F90" s="258" t="s">
        <v>819</v>
      </c>
      <c r="G90" s="257"/>
      <c r="H90" s="239" t="s">
        <v>841</v>
      </c>
      <c r="I90" s="239" t="s">
        <v>815</v>
      </c>
      <c r="J90" s="239">
        <v>255</v>
      </c>
      <c r="K90" s="250"/>
    </row>
    <row r="91" spans="2:11" ht="15" customHeight="1">
      <c r="B91" s="259"/>
      <c r="C91" s="239" t="s">
        <v>842</v>
      </c>
      <c r="D91" s="239"/>
      <c r="E91" s="239"/>
      <c r="F91" s="258" t="s">
        <v>813</v>
      </c>
      <c r="G91" s="257"/>
      <c r="H91" s="239" t="s">
        <v>843</v>
      </c>
      <c r="I91" s="239" t="s">
        <v>844</v>
      </c>
      <c r="J91" s="239"/>
      <c r="K91" s="250"/>
    </row>
    <row r="92" spans="2:11" ht="15" customHeight="1">
      <c r="B92" s="259"/>
      <c r="C92" s="239" t="s">
        <v>845</v>
      </c>
      <c r="D92" s="239"/>
      <c r="E92" s="239"/>
      <c r="F92" s="258" t="s">
        <v>813</v>
      </c>
      <c r="G92" s="257"/>
      <c r="H92" s="239" t="s">
        <v>846</v>
      </c>
      <c r="I92" s="239" t="s">
        <v>847</v>
      </c>
      <c r="J92" s="239"/>
      <c r="K92" s="250"/>
    </row>
    <row r="93" spans="2:11" ht="15" customHeight="1">
      <c r="B93" s="259"/>
      <c r="C93" s="239" t="s">
        <v>848</v>
      </c>
      <c r="D93" s="239"/>
      <c r="E93" s="239"/>
      <c r="F93" s="258" t="s">
        <v>813</v>
      </c>
      <c r="G93" s="257"/>
      <c r="H93" s="239" t="s">
        <v>848</v>
      </c>
      <c r="I93" s="239" t="s">
        <v>847</v>
      </c>
      <c r="J93" s="239"/>
      <c r="K93" s="250"/>
    </row>
    <row r="94" spans="2:11" ht="15" customHeight="1">
      <c r="B94" s="259"/>
      <c r="C94" s="239" t="s">
        <v>45</v>
      </c>
      <c r="D94" s="239"/>
      <c r="E94" s="239"/>
      <c r="F94" s="258" t="s">
        <v>813</v>
      </c>
      <c r="G94" s="257"/>
      <c r="H94" s="239" t="s">
        <v>849</v>
      </c>
      <c r="I94" s="239" t="s">
        <v>847</v>
      </c>
      <c r="J94" s="239"/>
      <c r="K94" s="250"/>
    </row>
    <row r="95" spans="2:11" ht="15" customHeight="1">
      <c r="B95" s="259"/>
      <c r="C95" s="239" t="s">
        <v>55</v>
      </c>
      <c r="D95" s="239"/>
      <c r="E95" s="239"/>
      <c r="F95" s="258" t="s">
        <v>813</v>
      </c>
      <c r="G95" s="257"/>
      <c r="H95" s="239" t="s">
        <v>850</v>
      </c>
      <c r="I95" s="239" t="s">
        <v>847</v>
      </c>
      <c r="J95" s="239"/>
      <c r="K95" s="250"/>
    </row>
    <row r="96" spans="2:11" ht="15" customHeight="1">
      <c r="B96" s="262"/>
      <c r="C96" s="263"/>
      <c r="D96" s="263"/>
      <c r="E96" s="263"/>
      <c r="F96" s="263"/>
      <c r="G96" s="263"/>
      <c r="H96" s="263"/>
      <c r="I96" s="263"/>
      <c r="J96" s="263"/>
      <c r="K96" s="264"/>
    </row>
    <row r="97" spans="2:11" ht="18.75" customHeight="1">
      <c r="B97" s="265"/>
      <c r="C97" s="266"/>
      <c r="D97" s="266"/>
      <c r="E97" s="266"/>
      <c r="F97" s="266"/>
      <c r="G97" s="266"/>
      <c r="H97" s="266"/>
      <c r="I97" s="266"/>
      <c r="J97" s="266"/>
      <c r="K97" s="265"/>
    </row>
    <row r="98" spans="2:11" ht="18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</row>
    <row r="99" spans="2:11" ht="7.5" customHeight="1">
      <c r="B99" s="246"/>
      <c r="C99" s="247"/>
      <c r="D99" s="247"/>
      <c r="E99" s="247"/>
      <c r="F99" s="247"/>
      <c r="G99" s="247"/>
      <c r="H99" s="247"/>
      <c r="I99" s="247"/>
      <c r="J99" s="247"/>
      <c r="K99" s="248"/>
    </row>
    <row r="100" spans="2:11" ht="45" customHeight="1">
      <c r="B100" s="249"/>
      <c r="C100" s="354" t="s">
        <v>851</v>
      </c>
      <c r="D100" s="354"/>
      <c r="E100" s="354"/>
      <c r="F100" s="354"/>
      <c r="G100" s="354"/>
      <c r="H100" s="354"/>
      <c r="I100" s="354"/>
      <c r="J100" s="354"/>
      <c r="K100" s="250"/>
    </row>
    <row r="101" spans="2:11" ht="17.25" customHeight="1">
      <c r="B101" s="249"/>
      <c r="C101" s="251" t="s">
        <v>807</v>
      </c>
      <c r="D101" s="251"/>
      <c r="E101" s="251"/>
      <c r="F101" s="251" t="s">
        <v>808</v>
      </c>
      <c r="G101" s="252"/>
      <c r="H101" s="251" t="s">
        <v>111</v>
      </c>
      <c r="I101" s="251" t="s">
        <v>64</v>
      </c>
      <c r="J101" s="251" t="s">
        <v>809</v>
      </c>
      <c r="K101" s="250"/>
    </row>
    <row r="102" spans="2:11" ht="17.25" customHeight="1">
      <c r="B102" s="249"/>
      <c r="C102" s="253" t="s">
        <v>810</v>
      </c>
      <c r="D102" s="253"/>
      <c r="E102" s="253"/>
      <c r="F102" s="254" t="s">
        <v>811</v>
      </c>
      <c r="G102" s="255"/>
      <c r="H102" s="253"/>
      <c r="I102" s="253"/>
      <c r="J102" s="253" t="s">
        <v>812</v>
      </c>
      <c r="K102" s="250"/>
    </row>
    <row r="103" spans="2:11" ht="5.25" customHeight="1">
      <c r="B103" s="249"/>
      <c r="C103" s="251"/>
      <c r="D103" s="251"/>
      <c r="E103" s="251"/>
      <c r="F103" s="251"/>
      <c r="G103" s="267"/>
      <c r="H103" s="251"/>
      <c r="I103" s="251"/>
      <c r="J103" s="251"/>
      <c r="K103" s="250"/>
    </row>
    <row r="104" spans="2:11" ht="15" customHeight="1">
      <c r="B104" s="249"/>
      <c r="C104" s="239" t="s">
        <v>60</v>
      </c>
      <c r="D104" s="256"/>
      <c r="E104" s="256"/>
      <c r="F104" s="258" t="s">
        <v>813</v>
      </c>
      <c r="G104" s="267"/>
      <c r="H104" s="239" t="s">
        <v>852</v>
      </c>
      <c r="I104" s="239" t="s">
        <v>815</v>
      </c>
      <c r="J104" s="239">
        <v>20</v>
      </c>
      <c r="K104" s="250"/>
    </row>
    <row r="105" spans="2:11" ht="15" customHeight="1">
      <c r="B105" s="249"/>
      <c r="C105" s="239" t="s">
        <v>816</v>
      </c>
      <c r="D105" s="239"/>
      <c r="E105" s="239"/>
      <c r="F105" s="258" t="s">
        <v>813</v>
      </c>
      <c r="G105" s="239"/>
      <c r="H105" s="239" t="s">
        <v>852</v>
      </c>
      <c r="I105" s="239" t="s">
        <v>815</v>
      </c>
      <c r="J105" s="239">
        <v>120</v>
      </c>
      <c r="K105" s="250"/>
    </row>
    <row r="106" spans="2:11" ht="15" customHeight="1">
      <c r="B106" s="259"/>
      <c r="C106" s="239" t="s">
        <v>818</v>
      </c>
      <c r="D106" s="239"/>
      <c r="E106" s="239"/>
      <c r="F106" s="258" t="s">
        <v>819</v>
      </c>
      <c r="G106" s="239"/>
      <c r="H106" s="239" t="s">
        <v>852</v>
      </c>
      <c r="I106" s="239" t="s">
        <v>815</v>
      </c>
      <c r="J106" s="239">
        <v>50</v>
      </c>
      <c r="K106" s="250"/>
    </row>
    <row r="107" spans="2:11" ht="15" customHeight="1">
      <c r="B107" s="259"/>
      <c r="C107" s="239" t="s">
        <v>821</v>
      </c>
      <c r="D107" s="239"/>
      <c r="E107" s="239"/>
      <c r="F107" s="258" t="s">
        <v>813</v>
      </c>
      <c r="G107" s="239"/>
      <c r="H107" s="239" t="s">
        <v>852</v>
      </c>
      <c r="I107" s="239" t="s">
        <v>823</v>
      </c>
      <c r="J107" s="239"/>
      <c r="K107" s="250"/>
    </row>
    <row r="108" spans="2:11" ht="15" customHeight="1">
      <c r="B108" s="259"/>
      <c r="C108" s="239" t="s">
        <v>832</v>
      </c>
      <c r="D108" s="239"/>
      <c r="E108" s="239"/>
      <c r="F108" s="258" t="s">
        <v>819</v>
      </c>
      <c r="G108" s="239"/>
      <c r="H108" s="239" t="s">
        <v>852</v>
      </c>
      <c r="I108" s="239" t="s">
        <v>815</v>
      </c>
      <c r="J108" s="239">
        <v>50</v>
      </c>
      <c r="K108" s="250"/>
    </row>
    <row r="109" spans="2:11" ht="15" customHeight="1">
      <c r="B109" s="259"/>
      <c r="C109" s="239" t="s">
        <v>840</v>
      </c>
      <c r="D109" s="239"/>
      <c r="E109" s="239"/>
      <c r="F109" s="258" t="s">
        <v>819</v>
      </c>
      <c r="G109" s="239"/>
      <c r="H109" s="239" t="s">
        <v>852</v>
      </c>
      <c r="I109" s="239" t="s">
        <v>815</v>
      </c>
      <c r="J109" s="239">
        <v>50</v>
      </c>
      <c r="K109" s="250"/>
    </row>
    <row r="110" spans="2:11" ht="15" customHeight="1">
      <c r="B110" s="259"/>
      <c r="C110" s="239" t="s">
        <v>838</v>
      </c>
      <c r="D110" s="239"/>
      <c r="E110" s="239"/>
      <c r="F110" s="258" t="s">
        <v>819</v>
      </c>
      <c r="G110" s="239"/>
      <c r="H110" s="239" t="s">
        <v>852</v>
      </c>
      <c r="I110" s="239" t="s">
        <v>815</v>
      </c>
      <c r="J110" s="239">
        <v>50</v>
      </c>
      <c r="K110" s="250"/>
    </row>
    <row r="111" spans="2:11" ht="15" customHeight="1">
      <c r="B111" s="259"/>
      <c r="C111" s="239" t="s">
        <v>60</v>
      </c>
      <c r="D111" s="239"/>
      <c r="E111" s="239"/>
      <c r="F111" s="258" t="s">
        <v>813</v>
      </c>
      <c r="G111" s="239"/>
      <c r="H111" s="239" t="s">
        <v>853</v>
      </c>
      <c r="I111" s="239" t="s">
        <v>815</v>
      </c>
      <c r="J111" s="239">
        <v>20</v>
      </c>
      <c r="K111" s="250"/>
    </row>
    <row r="112" spans="2:11" ht="15" customHeight="1">
      <c r="B112" s="259"/>
      <c r="C112" s="239" t="s">
        <v>854</v>
      </c>
      <c r="D112" s="239"/>
      <c r="E112" s="239"/>
      <c r="F112" s="258" t="s">
        <v>813</v>
      </c>
      <c r="G112" s="239"/>
      <c r="H112" s="239" t="s">
        <v>855</v>
      </c>
      <c r="I112" s="239" t="s">
        <v>815</v>
      </c>
      <c r="J112" s="239">
        <v>120</v>
      </c>
      <c r="K112" s="250"/>
    </row>
    <row r="113" spans="2:11" ht="15" customHeight="1">
      <c r="B113" s="259"/>
      <c r="C113" s="239" t="s">
        <v>45</v>
      </c>
      <c r="D113" s="239"/>
      <c r="E113" s="239"/>
      <c r="F113" s="258" t="s">
        <v>813</v>
      </c>
      <c r="G113" s="239"/>
      <c r="H113" s="239" t="s">
        <v>856</v>
      </c>
      <c r="I113" s="239" t="s">
        <v>847</v>
      </c>
      <c r="J113" s="239"/>
      <c r="K113" s="250"/>
    </row>
    <row r="114" spans="2:11" ht="15" customHeight="1">
      <c r="B114" s="259"/>
      <c r="C114" s="239" t="s">
        <v>55</v>
      </c>
      <c r="D114" s="239"/>
      <c r="E114" s="239"/>
      <c r="F114" s="258" t="s">
        <v>813</v>
      </c>
      <c r="G114" s="239"/>
      <c r="H114" s="239" t="s">
        <v>857</v>
      </c>
      <c r="I114" s="239" t="s">
        <v>847</v>
      </c>
      <c r="J114" s="239"/>
      <c r="K114" s="250"/>
    </row>
    <row r="115" spans="2:11" ht="15" customHeight="1">
      <c r="B115" s="259"/>
      <c r="C115" s="239" t="s">
        <v>64</v>
      </c>
      <c r="D115" s="239"/>
      <c r="E115" s="239"/>
      <c r="F115" s="258" t="s">
        <v>813</v>
      </c>
      <c r="G115" s="239"/>
      <c r="H115" s="239" t="s">
        <v>858</v>
      </c>
      <c r="I115" s="239" t="s">
        <v>859</v>
      </c>
      <c r="J115" s="239"/>
      <c r="K115" s="250"/>
    </row>
    <row r="116" spans="2:11" ht="15" customHeight="1">
      <c r="B116" s="262"/>
      <c r="C116" s="268"/>
      <c r="D116" s="268"/>
      <c r="E116" s="268"/>
      <c r="F116" s="268"/>
      <c r="G116" s="268"/>
      <c r="H116" s="268"/>
      <c r="I116" s="268"/>
      <c r="J116" s="268"/>
      <c r="K116" s="264"/>
    </row>
    <row r="117" spans="2:11" ht="18.75" customHeight="1">
      <c r="B117" s="269"/>
      <c r="C117" s="235"/>
      <c r="D117" s="235"/>
      <c r="E117" s="235"/>
      <c r="F117" s="270"/>
      <c r="G117" s="235"/>
      <c r="H117" s="235"/>
      <c r="I117" s="235"/>
      <c r="J117" s="235"/>
      <c r="K117" s="269"/>
    </row>
    <row r="118" spans="2:11" ht="18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</row>
    <row r="119" spans="2:11" ht="7.5" customHeight="1">
      <c r="B119" s="271"/>
      <c r="C119" s="272"/>
      <c r="D119" s="272"/>
      <c r="E119" s="272"/>
      <c r="F119" s="272"/>
      <c r="G119" s="272"/>
      <c r="H119" s="272"/>
      <c r="I119" s="272"/>
      <c r="J119" s="272"/>
      <c r="K119" s="273"/>
    </row>
    <row r="120" spans="2:11" ht="45" customHeight="1">
      <c r="B120" s="274"/>
      <c r="C120" s="353" t="s">
        <v>860</v>
      </c>
      <c r="D120" s="353"/>
      <c r="E120" s="353"/>
      <c r="F120" s="353"/>
      <c r="G120" s="353"/>
      <c r="H120" s="353"/>
      <c r="I120" s="353"/>
      <c r="J120" s="353"/>
      <c r="K120" s="275"/>
    </row>
    <row r="121" spans="2:11" ht="17.25" customHeight="1">
      <c r="B121" s="276"/>
      <c r="C121" s="251" t="s">
        <v>807</v>
      </c>
      <c r="D121" s="251"/>
      <c r="E121" s="251"/>
      <c r="F121" s="251" t="s">
        <v>808</v>
      </c>
      <c r="G121" s="252"/>
      <c r="H121" s="251" t="s">
        <v>111</v>
      </c>
      <c r="I121" s="251" t="s">
        <v>64</v>
      </c>
      <c r="J121" s="251" t="s">
        <v>809</v>
      </c>
      <c r="K121" s="277"/>
    </row>
    <row r="122" spans="2:11" ht="17.25" customHeight="1">
      <c r="B122" s="276"/>
      <c r="C122" s="253" t="s">
        <v>810</v>
      </c>
      <c r="D122" s="253"/>
      <c r="E122" s="253"/>
      <c r="F122" s="254" t="s">
        <v>811</v>
      </c>
      <c r="G122" s="255"/>
      <c r="H122" s="253"/>
      <c r="I122" s="253"/>
      <c r="J122" s="253" t="s">
        <v>812</v>
      </c>
      <c r="K122" s="277"/>
    </row>
    <row r="123" spans="2:11" ht="5.25" customHeight="1">
      <c r="B123" s="278"/>
      <c r="C123" s="256"/>
      <c r="D123" s="256"/>
      <c r="E123" s="256"/>
      <c r="F123" s="256"/>
      <c r="G123" s="239"/>
      <c r="H123" s="256"/>
      <c r="I123" s="256"/>
      <c r="J123" s="256"/>
      <c r="K123" s="279"/>
    </row>
    <row r="124" spans="2:11" ht="15" customHeight="1">
      <c r="B124" s="278"/>
      <c r="C124" s="239" t="s">
        <v>816</v>
      </c>
      <c r="D124" s="256"/>
      <c r="E124" s="256"/>
      <c r="F124" s="258" t="s">
        <v>813</v>
      </c>
      <c r="G124" s="239"/>
      <c r="H124" s="239" t="s">
        <v>852</v>
      </c>
      <c r="I124" s="239" t="s">
        <v>815</v>
      </c>
      <c r="J124" s="239">
        <v>120</v>
      </c>
      <c r="K124" s="280"/>
    </row>
    <row r="125" spans="2:11" ht="15" customHeight="1">
      <c r="B125" s="278"/>
      <c r="C125" s="239" t="s">
        <v>861</v>
      </c>
      <c r="D125" s="239"/>
      <c r="E125" s="239"/>
      <c r="F125" s="258" t="s">
        <v>813</v>
      </c>
      <c r="G125" s="239"/>
      <c r="H125" s="239" t="s">
        <v>862</v>
      </c>
      <c r="I125" s="239" t="s">
        <v>815</v>
      </c>
      <c r="J125" s="239" t="s">
        <v>863</v>
      </c>
      <c r="K125" s="280"/>
    </row>
    <row r="126" spans="2:11" ht="15" customHeight="1">
      <c r="B126" s="278"/>
      <c r="C126" s="239" t="s">
        <v>762</v>
      </c>
      <c r="D126" s="239"/>
      <c r="E126" s="239"/>
      <c r="F126" s="258" t="s">
        <v>813</v>
      </c>
      <c r="G126" s="239"/>
      <c r="H126" s="239" t="s">
        <v>864</v>
      </c>
      <c r="I126" s="239" t="s">
        <v>815</v>
      </c>
      <c r="J126" s="239" t="s">
        <v>863</v>
      </c>
      <c r="K126" s="280"/>
    </row>
    <row r="127" spans="2:11" ht="15" customHeight="1">
      <c r="B127" s="278"/>
      <c r="C127" s="239" t="s">
        <v>824</v>
      </c>
      <c r="D127" s="239"/>
      <c r="E127" s="239"/>
      <c r="F127" s="258" t="s">
        <v>819</v>
      </c>
      <c r="G127" s="239"/>
      <c r="H127" s="239" t="s">
        <v>825</v>
      </c>
      <c r="I127" s="239" t="s">
        <v>815</v>
      </c>
      <c r="J127" s="239">
        <v>15</v>
      </c>
      <c r="K127" s="280"/>
    </row>
    <row r="128" spans="2:11" ht="15" customHeight="1">
      <c r="B128" s="278"/>
      <c r="C128" s="260" t="s">
        <v>826</v>
      </c>
      <c r="D128" s="260"/>
      <c r="E128" s="260"/>
      <c r="F128" s="261" t="s">
        <v>819</v>
      </c>
      <c r="G128" s="260"/>
      <c r="H128" s="260" t="s">
        <v>827</v>
      </c>
      <c r="I128" s="260" t="s">
        <v>815</v>
      </c>
      <c r="J128" s="260">
        <v>15</v>
      </c>
      <c r="K128" s="280"/>
    </row>
    <row r="129" spans="2:11" ht="15" customHeight="1">
      <c r="B129" s="278"/>
      <c r="C129" s="260" t="s">
        <v>828</v>
      </c>
      <c r="D129" s="260"/>
      <c r="E129" s="260"/>
      <c r="F129" s="261" t="s">
        <v>819</v>
      </c>
      <c r="G129" s="260"/>
      <c r="H129" s="260" t="s">
        <v>829</v>
      </c>
      <c r="I129" s="260" t="s">
        <v>815</v>
      </c>
      <c r="J129" s="260">
        <v>20</v>
      </c>
      <c r="K129" s="280"/>
    </row>
    <row r="130" spans="2:11" ht="15" customHeight="1">
      <c r="B130" s="278"/>
      <c r="C130" s="260" t="s">
        <v>830</v>
      </c>
      <c r="D130" s="260"/>
      <c r="E130" s="260"/>
      <c r="F130" s="261" t="s">
        <v>819</v>
      </c>
      <c r="G130" s="260"/>
      <c r="H130" s="260" t="s">
        <v>831</v>
      </c>
      <c r="I130" s="260" t="s">
        <v>815</v>
      </c>
      <c r="J130" s="260">
        <v>20</v>
      </c>
      <c r="K130" s="280"/>
    </row>
    <row r="131" spans="2:11" ht="15" customHeight="1">
      <c r="B131" s="278"/>
      <c r="C131" s="239" t="s">
        <v>818</v>
      </c>
      <c r="D131" s="239"/>
      <c r="E131" s="239"/>
      <c r="F131" s="258" t="s">
        <v>819</v>
      </c>
      <c r="G131" s="239"/>
      <c r="H131" s="239" t="s">
        <v>852</v>
      </c>
      <c r="I131" s="239" t="s">
        <v>815</v>
      </c>
      <c r="J131" s="239">
        <v>50</v>
      </c>
      <c r="K131" s="280"/>
    </row>
    <row r="132" spans="2:11" ht="15" customHeight="1">
      <c r="B132" s="278"/>
      <c r="C132" s="239" t="s">
        <v>832</v>
      </c>
      <c r="D132" s="239"/>
      <c r="E132" s="239"/>
      <c r="F132" s="258" t="s">
        <v>819</v>
      </c>
      <c r="G132" s="239"/>
      <c r="H132" s="239" t="s">
        <v>852</v>
      </c>
      <c r="I132" s="239" t="s">
        <v>815</v>
      </c>
      <c r="J132" s="239">
        <v>50</v>
      </c>
      <c r="K132" s="280"/>
    </row>
    <row r="133" spans="2:11" ht="15" customHeight="1">
      <c r="B133" s="278"/>
      <c r="C133" s="239" t="s">
        <v>838</v>
      </c>
      <c r="D133" s="239"/>
      <c r="E133" s="239"/>
      <c r="F133" s="258" t="s">
        <v>819</v>
      </c>
      <c r="G133" s="239"/>
      <c r="H133" s="239" t="s">
        <v>852</v>
      </c>
      <c r="I133" s="239" t="s">
        <v>815</v>
      </c>
      <c r="J133" s="239">
        <v>50</v>
      </c>
      <c r="K133" s="280"/>
    </row>
    <row r="134" spans="2:11" ht="15" customHeight="1">
      <c r="B134" s="278"/>
      <c r="C134" s="239" t="s">
        <v>840</v>
      </c>
      <c r="D134" s="239"/>
      <c r="E134" s="239"/>
      <c r="F134" s="258" t="s">
        <v>819</v>
      </c>
      <c r="G134" s="239"/>
      <c r="H134" s="239" t="s">
        <v>852</v>
      </c>
      <c r="I134" s="239" t="s">
        <v>815</v>
      </c>
      <c r="J134" s="239">
        <v>50</v>
      </c>
      <c r="K134" s="280"/>
    </row>
    <row r="135" spans="2:11" ht="15" customHeight="1">
      <c r="B135" s="278"/>
      <c r="C135" s="239" t="s">
        <v>116</v>
      </c>
      <c r="D135" s="239"/>
      <c r="E135" s="239"/>
      <c r="F135" s="258" t="s">
        <v>819</v>
      </c>
      <c r="G135" s="239"/>
      <c r="H135" s="239" t="s">
        <v>865</v>
      </c>
      <c r="I135" s="239" t="s">
        <v>815</v>
      </c>
      <c r="J135" s="239">
        <v>255</v>
      </c>
      <c r="K135" s="280"/>
    </row>
    <row r="136" spans="2:11" ht="15" customHeight="1">
      <c r="B136" s="278"/>
      <c r="C136" s="239" t="s">
        <v>842</v>
      </c>
      <c r="D136" s="239"/>
      <c r="E136" s="239"/>
      <c r="F136" s="258" t="s">
        <v>813</v>
      </c>
      <c r="G136" s="239"/>
      <c r="H136" s="239" t="s">
        <v>866</v>
      </c>
      <c r="I136" s="239" t="s">
        <v>844</v>
      </c>
      <c r="J136" s="239"/>
      <c r="K136" s="280"/>
    </row>
    <row r="137" spans="2:11" ht="15" customHeight="1">
      <c r="B137" s="278"/>
      <c r="C137" s="239" t="s">
        <v>845</v>
      </c>
      <c r="D137" s="239"/>
      <c r="E137" s="239"/>
      <c r="F137" s="258" t="s">
        <v>813</v>
      </c>
      <c r="G137" s="239"/>
      <c r="H137" s="239" t="s">
        <v>867</v>
      </c>
      <c r="I137" s="239" t="s">
        <v>847</v>
      </c>
      <c r="J137" s="239"/>
      <c r="K137" s="280"/>
    </row>
    <row r="138" spans="2:11" ht="15" customHeight="1">
      <c r="B138" s="278"/>
      <c r="C138" s="239" t="s">
        <v>848</v>
      </c>
      <c r="D138" s="239"/>
      <c r="E138" s="239"/>
      <c r="F138" s="258" t="s">
        <v>813</v>
      </c>
      <c r="G138" s="239"/>
      <c r="H138" s="239" t="s">
        <v>848</v>
      </c>
      <c r="I138" s="239" t="s">
        <v>847</v>
      </c>
      <c r="J138" s="239"/>
      <c r="K138" s="280"/>
    </row>
    <row r="139" spans="2:11" ht="15" customHeight="1">
      <c r="B139" s="278"/>
      <c r="C139" s="239" t="s">
        <v>45</v>
      </c>
      <c r="D139" s="239"/>
      <c r="E139" s="239"/>
      <c r="F139" s="258" t="s">
        <v>813</v>
      </c>
      <c r="G139" s="239"/>
      <c r="H139" s="239" t="s">
        <v>868</v>
      </c>
      <c r="I139" s="239" t="s">
        <v>847</v>
      </c>
      <c r="J139" s="239"/>
      <c r="K139" s="280"/>
    </row>
    <row r="140" spans="2:11" ht="15" customHeight="1">
      <c r="B140" s="278"/>
      <c r="C140" s="239" t="s">
        <v>869</v>
      </c>
      <c r="D140" s="239"/>
      <c r="E140" s="239"/>
      <c r="F140" s="258" t="s">
        <v>813</v>
      </c>
      <c r="G140" s="239"/>
      <c r="H140" s="239" t="s">
        <v>870</v>
      </c>
      <c r="I140" s="239" t="s">
        <v>847</v>
      </c>
      <c r="J140" s="239"/>
      <c r="K140" s="280"/>
    </row>
    <row r="141" spans="2:11" ht="15" customHeight="1">
      <c r="B141" s="281"/>
      <c r="C141" s="282"/>
      <c r="D141" s="282"/>
      <c r="E141" s="282"/>
      <c r="F141" s="282"/>
      <c r="G141" s="282"/>
      <c r="H141" s="282"/>
      <c r="I141" s="282"/>
      <c r="J141" s="282"/>
      <c r="K141" s="283"/>
    </row>
    <row r="142" spans="2:11" ht="18.75" customHeight="1">
      <c r="B142" s="235"/>
      <c r="C142" s="235"/>
      <c r="D142" s="235"/>
      <c r="E142" s="235"/>
      <c r="F142" s="270"/>
      <c r="G142" s="235"/>
      <c r="H142" s="235"/>
      <c r="I142" s="235"/>
      <c r="J142" s="235"/>
      <c r="K142" s="235"/>
    </row>
    <row r="143" spans="2:11" ht="18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</row>
    <row r="144" spans="2:11" ht="7.5" customHeight="1">
      <c r="B144" s="246"/>
      <c r="C144" s="247"/>
      <c r="D144" s="247"/>
      <c r="E144" s="247"/>
      <c r="F144" s="247"/>
      <c r="G144" s="247"/>
      <c r="H144" s="247"/>
      <c r="I144" s="247"/>
      <c r="J144" s="247"/>
      <c r="K144" s="248"/>
    </row>
    <row r="145" spans="2:11" ht="45" customHeight="1">
      <c r="B145" s="249"/>
      <c r="C145" s="354" t="s">
        <v>871</v>
      </c>
      <c r="D145" s="354"/>
      <c r="E145" s="354"/>
      <c r="F145" s="354"/>
      <c r="G145" s="354"/>
      <c r="H145" s="354"/>
      <c r="I145" s="354"/>
      <c r="J145" s="354"/>
      <c r="K145" s="250"/>
    </row>
    <row r="146" spans="2:11" ht="17.25" customHeight="1">
      <c r="B146" s="249"/>
      <c r="C146" s="251" t="s">
        <v>807</v>
      </c>
      <c r="D146" s="251"/>
      <c r="E146" s="251"/>
      <c r="F146" s="251" t="s">
        <v>808</v>
      </c>
      <c r="G146" s="252"/>
      <c r="H146" s="251" t="s">
        <v>111</v>
      </c>
      <c r="I146" s="251" t="s">
        <v>64</v>
      </c>
      <c r="J146" s="251" t="s">
        <v>809</v>
      </c>
      <c r="K146" s="250"/>
    </row>
    <row r="147" spans="2:11" ht="17.25" customHeight="1">
      <c r="B147" s="249"/>
      <c r="C147" s="253" t="s">
        <v>810</v>
      </c>
      <c r="D147" s="253"/>
      <c r="E147" s="253"/>
      <c r="F147" s="254" t="s">
        <v>811</v>
      </c>
      <c r="G147" s="255"/>
      <c r="H147" s="253"/>
      <c r="I147" s="253"/>
      <c r="J147" s="253" t="s">
        <v>812</v>
      </c>
      <c r="K147" s="250"/>
    </row>
    <row r="148" spans="2:11" ht="5.25" customHeight="1">
      <c r="B148" s="259"/>
      <c r="C148" s="256"/>
      <c r="D148" s="256"/>
      <c r="E148" s="256"/>
      <c r="F148" s="256"/>
      <c r="G148" s="257"/>
      <c r="H148" s="256"/>
      <c r="I148" s="256"/>
      <c r="J148" s="256"/>
      <c r="K148" s="280"/>
    </row>
    <row r="149" spans="2:11" ht="15" customHeight="1">
      <c r="B149" s="259"/>
      <c r="C149" s="284" t="s">
        <v>816</v>
      </c>
      <c r="D149" s="239"/>
      <c r="E149" s="239"/>
      <c r="F149" s="285" t="s">
        <v>813</v>
      </c>
      <c r="G149" s="239"/>
      <c r="H149" s="284" t="s">
        <v>852</v>
      </c>
      <c r="I149" s="284" t="s">
        <v>815</v>
      </c>
      <c r="J149" s="284">
        <v>120</v>
      </c>
      <c r="K149" s="280"/>
    </row>
    <row r="150" spans="2:11" ht="15" customHeight="1">
      <c r="B150" s="259"/>
      <c r="C150" s="284" t="s">
        <v>861</v>
      </c>
      <c r="D150" s="239"/>
      <c r="E150" s="239"/>
      <c r="F150" s="285" t="s">
        <v>813</v>
      </c>
      <c r="G150" s="239"/>
      <c r="H150" s="284" t="s">
        <v>872</v>
      </c>
      <c r="I150" s="284" t="s">
        <v>815</v>
      </c>
      <c r="J150" s="284" t="s">
        <v>863</v>
      </c>
      <c r="K150" s="280"/>
    </row>
    <row r="151" spans="2:11" ht="15" customHeight="1">
      <c r="B151" s="259"/>
      <c r="C151" s="284" t="s">
        <v>762</v>
      </c>
      <c r="D151" s="239"/>
      <c r="E151" s="239"/>
      <c r="F151" s="285" t="s">
        <v>813</v>
      </c>
      <c r="G151" s="239"/>
      <c r="H151" s="284" t="s">
        <v>873</v>
      </c>
      <c r="I151" s="284" t="s">
        <v>815</v>
      </c>
      <c r="J151" s="284" t="s">
        <v>863</v>
      </c>
      <c r="K151" s="280"/>
    </row>
    <row r="152" spans="2:11" ht="15" customHeight="1">
      <c r="B152" s="259"/>
      <c r="C152" s="284" t="s">
        <v>818</v>
      </c>
      <c r="D152" s="239"/>
      <c r="E152" s="239"/>
      <c r="F152" s="285" t="s">
        <v>819</v>
      </c>
      <c r="G152" s="239"/>
      <c r="H152" s="284" t="s">
        <v>852</v>
      </c>
      <c r="I152" s="284" t="s">
        <v>815</v>
      </c>
      <c r="J152" s="284">
        <v>50</v>
      </c>
      <c r="K152" s="280"/>
    </row>
    <row r="153" spans="2:11" ht="15" customHeight="1">
      <c r="B153" s="259"/>
      <c r="C153" s="284" t="s">
        <v>821</v>
      </c>
      <c r="D153" s="239"/>
      <c r="E153" s="239"/>
      <c r="F153" s="285" t="s">
        <v>813</v>
      </c>
      <c r="G153" s="239"/>
      <c r="H153" s="284" t="s">
        <v>852</v>
      </c>
      <c r="I153" s="284" t="s">
        <v>823</v>
      </c>
      <c r="J153" s="284"/>
      <c r="K153" s="280"/>
    </row>
    <row r="154" spans="2:11" ht="15" customHeight="1">
      <c r="B154" s="259"/>
      <c r="C154" s="284" t="s">
        <v>832</v>
      </c>
      <c r="D154" s="239"/>
      <c r="E154" s="239"/>
      <c r="F154" s="285" t="s">
        <v>819</v>
      </c>
      <c r="G154" s="239"/>
      <c r="H154" s="284" t="s">
        <v>852</v>
      </c>
      <c r="I154" s="284" t="s">
        <v>815</v>
      </c>
      <c r="J154" s="284">
        <v>50</v>
      </c>
      <c r="K154" s="280"/>
    </row>
    <row r="155" spans="2:11" ht="15" customHeight="1">
      <c r="B155" s="259"/>
      <c r="C155" s="284" t="s">
        <v>840</v>
      </c>
      <c r="D155" s="239"/>
      <c r="E155" s="239"/>
      <c r="F155" s="285" t="s">
        <v>819</v>
      </c>
      <c r="G155" s="239"/>
      <c r="H155" s="284" t="s">
        <v>852</v>
      </c>
      <c r="I155" s="284" t="s">
        <v>815</v>
      </c>
      <c r="J155" s="284">
        <v>50</v>
      </c>
      <c r="K155" s="280"/>
    </row>
    <row r="156" spans="2:11" ht="15" customHeight="1">
      <c r="B156" s="259"/>
      <c r="C156" s="284" t="s">
        <v>838</v>
      </c>
      <c r="D156" s="239"/>
      <c r="E156" s="239"/>
      <c r="F156" s="285" t="s">
        <v>819</v>
      </c>
      <c r="G156" s="239"/>
      <c r="H156" s="284" t="s">
        <v>852</v>
      </c>
      <c r="I156" s="284" t="s">
        <v>815</v>
      </c>
      <c r="J156" s="284">
        <v>50</v>
      </c>
      <c r="K156" s="280"/>
    </row>
    <row r="157" spans="2:11" ht="15" customHeight="1">
      <c r="B157" s="259"/>
      <c r="C157" s="284" t="s">
        <v>102</v>
      </c>
      <c r="D157" s="239"/>
      <c r="E157" s="239"/>
      <c r="F157" s="285" t="s">
        <v>813</v>
      </c>
      <c r="G157" s="239"/>
      <c r="H157" s="284" t="s">
        <v>874</v>
      </c>
      <c r="I157" s="284" t="s">
        <v>815</v>
      </c>
      <c r="J157" s="284" t="s">
        <v>875</v>
      </c>
      <c r="K157" s="280"/>
    </row>
    <row r="158" spans="2:11" ht="15" customHeight="1">
      <c r="B158" s="259"/>
      <c r="C158" s="284" t="s">
        <v>876</v>
      </c>
      <c r="D158" s="239"/>
      <c r="E158" s="239"/>
      <c r="F158" s="285" t="s">
        <v>813</v>
      </c>
      <c r="G158" s="239"/>
      <c r="H158" s="284" t="s">
        <v>877</v>
      </c>
      <c r="I158" s="284" t="s">
        <v>847</v>
      </c>
      <c r="J158" s="284"/>
      <c r="K158" s="280"/>
    </row>
    <row r="159" spans="2:11" ht="15" customHeight="1">
      <c r="B159" s="286"/>
      <c r="C159" s="268"/>
      <c r="D159" s="268"/>
      <c r="E159" s="268"/>
      <c r="F159" s="268"/>
      <c r="G159" s="268"/>
      <c r="H159" s="268"/>
      <c r="I159" s="268"/>
      <c r="J159" s="268"/>
      <c r="K159" s="287"/>
    </row>
    <row r="160" spans="2:11" ht="18.75" customHeight="1">
      <c r="B160" s="235"/>
      <c r="C160" s="239"/>
      <c r="D160" s="239"/>
      <c r="E160" s="239"/>
      <c r="F160" s="258"/>
      <c r="G160" s="239"/>
      <c r="H160" s="239"/>
      <c r="I160" s="239"/>
      <c r="J160" s="239"/>
      <c r="K160" s="235"/>
    </row>
    <row r="161" spans="2:11" ht="18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</row>
    <row r="162" spans="2:11" ht="7.5" customHeight="1">
      <c r="B162" s="227"/>
      <c r="C162" s="228"/>
      <c r="D162" s="228"/>
      <c r="E162" s="228"/>
      <c r="F162" s="228"/>
      <c r="G162" s="228"/>
      <c r="H162" s="228"/>
      <c r="I162" s="228"/>
      <c r="J162" s="228"/>
      <c r="K162" s="229"/>
    </row>
    <row r="163" spans="2:11" ht="45" customHeight="1">
      <c r="B163" s="230"/>
      <c r="C163" s="353" t="s">
        <v>878</v>
      </c>
      <c r="D163" s="353"/>
      <c r="E163" s="353"/>
      <c r="F163" s="353"/>
      <c r="G163" s="353"/>
      <c r="H163" s="353"/>
      <c r="I163" s="353"/>
      <c r="J163" s="353"/>
      <c r="K163" s="231"/>
    </row>
    <row r="164" spans="2:11" ht="17.25" customHeight="1">
      <c r="B164" s="230"/>
      <c r="C164" s="251" t="s">
        <v>807</v>
      </c>
      <c r="D164" s="251"/>
      <c r="E164" s="251"/>
      <c r="F164" s="251" t="s">
        <v>808</v>
      </c>
      <c r="G164" s="288"/>
      <c r="H164" s="289" t="s">
        <v>111</v>
      </c>
      <c r="I164" s="289" t="s">
        <v>64</v>
      </c>
      <c r="J164" s="251" t="s">
        <v>809</v>
      </c>
      <c r="K164" s="231"/>
    </row>
    <row r="165" spans="2:11" ht="17.25" customHeight="1">
      <c r="B165" s="232"/>
      <c r="C165" s="253" t="s">
        <v>810</v>
      </c>
      <c r="D165" s="253"/>
      <c r="E165" s="253"/>
      <c r="F165" s="254" t="s">
        <v>811</v>
      </c>
      <c r="G165" s="290"/>
      <c r="H165" s="291"/>
      <c r="I165" s="291"/>
      <c r="J165" s="253" t="s">
        <v>812</v>
      </c>
      <c r="K165" s="233"/>
    </row>
    <row r="166" spans="2:11" ht="5.25" customHeight="1">
      <c r="B166" s="259"/>
      <c r="C166" s="256"/>
      <c r="D166" s="256"/>
      <c r="E166" s="256"/>
      <c r="F166" s="256"/>
      <c r="G166" s="257"/>
      <c r="H166" s="256"/>
      <c r="I166" s="256"/>
      <c r="J166" s="256"/>
      <c r="K166" s="280"/>
    </row>
    <row r="167" spans="2:11" ht="15" customHeight="1">
      <c r="B167" s="259"/>
      <c r="C167" s="239" t="s">
        <v>816</v>
      </c>
      <c r="D167" s="239"/>
      <c r="E167" s="239"/>
      <c r="F167" s="258" t="s">
        <v>813</v>
      </c>
      <c r="G167" s="239"/>
      <c r="H167" s="239" t="s">
        <v>852</v>
      </c>
      <c r="I167" s="239" t="s">
        <v>815</v>
      </c>
      <c r="J167" s="239">
        <v>120</v>
      </c>
      <c r="K167" s="280"/>
    </row>
    <row r="168" spans="2:11" ht="15" customHeight="1">
      <c r="B168" s="259"/>
      <c r="C168" s="239" t="s">
        <v>861</v>
      </c>
      <c r="D168" s="239"/>
      <c r="E168" s="239"/>
      <c r="F168" s="258" t="s">
        <v>813</v>
      </c>
      <c r="G168" s="239"/>
      <c r="H168" s="239" t="s">
        <v>862</v>
      </c>
      <c r="I168" s="239" t="s">
        <v>815</v>
      </c>
      <c r="J168" s="239" t="s">
        <v>863</v>
      </c>
      <c r="K168" s="280"/>
    </row>
    <row r="169" spans="2:11" ht="15" customHeight="1">
      <c r="B169" s="259"/>
      <c r="C169" s="239" t="s">
        <v>762</v>
      </c>
      <c r="D169" s="239"/>
      <c r="E169" s="239"/>
      <c r="F169" s="258" t="s">
        <v>813</v>
      </c>
      <c r="G169" s="239"/>
      <c r="H169" s="239" t="s">
        <v>879</v>
      </c>
      <c r="I169" s="239" t="s">
        <v>815</v>
      </c>
      <c r="J169" s="239" t="s">
        <v>863</v>
      </c>
      <c r="K169" s="280"/>
    </row>
    <row r="170" spans="2:11" ht="15" customHeight="1">
      <c r="B170" s="259"/>
      <c r="C170" s="239" t="s">
        <v>818</v>
      </c>
      <c r="D170" s="239"/>
      <c r="E170" s="239"/>
      <c r="F170" s="258" t="s">
        <v>819</v>
      </c>
      <c r="G170" s="239"/>
      <c r="H170" s="239" t="s">
        <v>879</v>
      </c>
      <c r="I170" s="239" t="s">
        <v>815</v>
      </c>
      <c r="J170" s="239">
        <v>50</v>
      </c>
      <c r="K170" s="280"/>
    </row>
    <row r="171" spans="2:11" ht="15" customHeight="1">
      <c r="B171" s="259"/>
      <c r="C171" s="239" t="s">
        <v>821</v>
      </c>
      <c r="D171" s="239"/>
      <c r="E171" s="239"/>
      <c r="F171" s="258" t="s">
        <v>813</v>
      </c>
      <c r="G171" s="239"/>
      <c r="H171" s="239" t="s">
        <v>879</v>
      </c>
      <c r="I171" s="239" t="s">
        <v>823</v>
      </c>
      <c r="J171" s="239"/>
      <c r="K171" s="280"/>
    </row>
    <row r="172" spans="2:11" ht="15" customHeight="1">
      <c r="B172" s="259"/>
      <c r="C172" s="239" t="s">
        <v>832</v>
      </c>
      <c r="D172" s="239"/>
      <c r="E172" s="239"/>
      <c r="F172" s="258" t="s">
        <v>819</v>
      </c>
      <c r="G172" s="239"/>
      <c r="H172" s="239" t="s">
        <v>879</v>
      </c>
      <c r="I172" s="239" t="s">
        <v>815</v>
      </c>
      <c r="J172" s="239">
        <v>50</v>
      </c>
      <c r="K172" s="280"/>
    </row>
    <row r="173" spans="2:11" ht="15" customHeight="1">
      <c r="B173" s="259"/>
      <c r="C173" s="239" t="s">
        <v>840</v>
      </c>
      <c r="D173" s="239"/>
      <c r="E173" s="239"/>
      <c r="F173" s="258" t="s">
        <v>819</v>
      </c>
      <c r="G173" s="239"/>
      <c r="H173" s="239" t="s">
        <v>879</v>
      </c>
      <c r="I173" s="239" t="s">
        <v>815</v>
      </c>
      <c r="J173" s="239">
        <v>50</v>
      </c>
      <c r="K173" s="280"/>
    </row>
    <row r="174" spans="2:11" ht="15" customHeight="1">
      <c r="B174" s="259"/>
      <c r="C174" s="239" t="s">
        <v>838</v>
      </c>
      <c r="D174" s="239"/>
      <c r="E174" s="239"/>
      <c r="F174" s="258" t="s">
        <v>819</v>
      </c>
      <c r="G174" s="239"/>
      <c r="H174" s="239" t="s">
        <v>879</v>
      </c>
      <c r="I174" s="239" t="s">
        <v>815</v>
      </c>
      <c r="J174" s="239">
        <v>50</v>
      </c>
      <c r="K174" s="280"/>
    </row>
    <row r="175" spans="2:11" ht="15" customHeight="1">
      <c r="B175" s="259"/>
      <c r="C175" s="239" t="s">
        <v>110</v>
      </c>
      <c r="D175" s="239"/>
      <c r="E175" s="239"/>
      <c r="F175" s="258" t="s">
        <v>813</v>
      </c>
      <c r="G175" s="239"/>
      <c r="H175" s="239" t="s">
        <v>880</v>
      </c>
      <c r="I175" s="239" t="s">
        <v>881</v>
      </c>
      <c r="J175" s="239"/>
      <c r="K175" s="280"/>
    </row>
    <row r="176" spans="2:11" ht="15" customHeight="1">
      <c r="B176" s="259"/>
      <c r="C176" s="239" t="s">
        <v>64</v>
      </c>
      <c r="D176" s="239"/>
      <c r="E176" s="239"/>
      <c r="F176" s="258" t="s">
        <v>813</v>
      </c>
      <c r="G176" s="239"/>
      <c r="H176" s="239" t="s">
        <v>882</v>
      </c>
      <c r="I176" s="239" t="s">
        <v>883</v>
      </c>
      <c r="J176" s="239">
        <v>1</v>
      </c>
      <c r="K176" s="280"/>
    </row>
    <row r="177" spans="2:11" ht="15" customHeight="1">
      <c r="B177" s="259"/>
      <c r="C177" s="239" t="s">
        <v>60</v>
      </c>
      <c r="D177" s="239"/>
      <c r="E177" s="239"/>
      <c r="F177" s="258" t="s">
        <v>813</v>
      </c>
      <c r="G177" s="239"/>
      <c r="H177" s="239" t="s">
        <v>884</v>
      </c>
      <c r="I177" s="239" t="s">
        <v>815</v>
      </c>
      <c r="J177" s="239">
        <v>20</v>
      </c>
      <c r="K177" s="280"/>
    </row>
    <row r="178" spans="2:11" ht="15" customHeight="1">
      <c r="B178" s="259"/>
      <c r="C178" s="239" t="s">
        <v>111</v>
      </c>
      <c r="D178" s="239"/>
      <c r="E178" s="239"/>
      <c r="F178" s="258" t="s">
        <v>813</v>
      </c>
      <c r="G178" s="239"/>
      <c r="H178" s="239" t="s">
        <v>885</v>
      </c>
      <c r="I178" s="239" t="s">
        <v>815</v>
      </c>
      <c r="J178" s="239">
        <v>255</v>
      </c>
      <c r="K178" s="280"/>
    </row>
    <row r="179" spans="2:11" ht="15" customHeight="1">
      <c r="B179" s="259"/>
      <c r="C179" s="239" t="s">
        <v>112</v>
      </c>
      <c r="D179" s="239"/>
      <c r="E179" s="239"/>
      <c r="F179" s="258" t="s">
        <v>813</v>
      </c>
      <c r="G179" s="239"/>
      <c r="H179" s="239" t="s">
        <v>778</v>
      </c>
      <c r="I179" s="239" t="s">
        <v>815</v>
      </c>
      <c r="J179" s="239">
        <v>10</v>
      </c>
      <c r="K179" s="280"/>
    </row>
    <row r="180" spans="2:11" ht="15" customHeight="1">
      <c r="B180" s="259"/>
      <c r="C180" s="239" t="s">
        <v>113</v>
      </c>
      <c r="D180" s="239"/>
      <c r="E180" s="239"/>
      <c r="F180" s="258" t="s">
        <v>813</v>
      </c>
      <c r="G180" s="239"/>
      <c r="H180" s="239" t="s">
        <v>886</v>
      </c>
      <c r="I180" s="239" t="s">
        <v>847</v>
      </c>
      <c r="J180" s="239"/>
      <c r="K180" s="280"/>
    </row>
    <row r="181" spans="2:11" ht="15" customHeight="1">
      <c r="B181" s="259"/>
      <c r="C181" s="239" t="s">
        <v>887</v>
      </c>
      <c r="D181" s="239"/>
      <c r="E181" s="239"/>
      <c r="F181" s="258" t="s">
        <v>813</v>
      </c>
      <c r="G181" s="239"/>
      <c r="H181" s="239" t="s">
        <v>888</v>
      </c>
      <c r="I181" s="239" t="s">
        <v>847</v>
      </c>
      <c r="J181" s="239"/>
      <c r="K181" s="280"/>
    </row>
    <row r="182" spans="2:11" ht="15" customHeight="1">
      <c r="B182" s="259"/>
      <c r="C182" s="239" t="s">
        <v>876</v>
      </c>
      <c r="D182" s="239"/>
      <c r="E182" s="239"/>
      <c r="F182" s="258" t="s">
        <v>813</v>
      </c>
      <c r="G182" s="239"/>
      <c r="H182" s="239" t="s">
        <v>889</v>
      </c>
      <c r="I182" s="239" t="s">
        <v>847</v>
      </c>
      <c r="J182" s="239"/>
      <c r="K182" s="280"/>
    </row>
    <row r="183" spans="2:11" ht="15" customHeight="1">
      <c r="B183" s="259"/>
      <c r="C183" s="239" t="s">
        <v>115</v>
      </c>
      <c r="D183" s="239"/>
      <c r="E183" s="239"/>
      <c r="F183" s="258" t="s">
        <v>819</v>
      </c>
      <c r="G183" s="239"/>
      <c r="H183" s="239" t="s">
        <v>890</v>
      </c>
      <c r="I183" s="239" t="s">
        <v>815</v>
      </c>
      <c r="J183" s="239">
        <v>50</v>
      </c>
      <c r="K183" s="280"/>
    </row>
    <row r="184" spans="2:11" ht="15" customHeight="1">
      <c r="B184" s="259"/>
      <c r="C184" s="239" t="s">
        <v>891</v>
      </c>
      <c r="D184" s="239"/>
      <c r="E184" s="239"/>
      <c r="F184" s="258" t="s">
        <v>819</v>
      </c>
      <c r="G184" s="239"/>
      <c r="H184" s="239" t="s">
        <v>892</v>
      </c>
      <c r="I184" s="239" t="s">
        <v>893</v>
      </c>
      <c r="J184" s="239"/>
      <c r="K184" s="280"/>
    </row>
    <row r="185" spans="2:11" ht="15" customHeight="1">
      <c r="B185" s="259"/>
      <c r="C185" s="239" t="s">
        <v>894</v>
      </c>
      <c r="D185" s="239"/>
      <c r="E185" s="239"/>
      <c r="F185" s="258" t="s">
        <v>819</v>
      </c>
      <c r="G185" s="239"/>
      <c r="H185" s="239" t="s">
        <v>895</v>
      </c>
      <c r="I185" s="239" t="s">
        <v>893</v>
      </c>
      <c r="J185" s="239"/>
      <c r="K185" s="280"/>
    </row>
    <row r="186" spans="2:11" ht="15" customHeight="1">
      <c r="B186" s="259"/>
      <c r="C186" s="239" t="s">
        <v>896</v>
      </c>
      <c r="D186" s="239"/>
      <c r="E186" s="239"/>
      <c r="F186" s="258" t="s">
        <v>819</v>
      </c>
      <c r="G186" s="239"/>
      <c r="H186" s="239" t="s">
        <v>897</v>
      </c>
      <c r="I186" s="239" t="s">
        <v>893</v>
      </c>
      <c r="J186" s="239"/>
      <c r="K186" s="280"/>
    </row>
    <row r="187" spans="2:11" ht="15" customHeight="1">
      <c r="B187" s="259"/>
      <c r="C187" s="292" t="s">
        <v>898</v>
      </c>
      <c r="D187" s="239"/>
      <c r="E187" s="239"/>
      <c r="F187" s="258" t="s">
        <v>819</v>
      </c>
      <c r="G187" s="239"/>
      <c r="H187" s="239" t="s">
        <v>899</v>
      </c>
      <c r="I187" s="239" t="s">
        <v>900</v>
      </c>
      <c r="J187" s="293" t="s">
        <v>901</v>
      </c>
      <c r="K187" s="280"/>
    </row>
    <row r="188" spans="2:11" ht="15" customHeight="1">
      <c r="B188" s="259"/>
      <c r="C188" s="244" t="s">
        <v>49</v>
      </c>
      <c r="D188" s="239"/>
      <c r="E188" s="239"/>
      <c r="F188" s="258" t="s">
        <v>813</v>
      </c>
      <c r="G188" s="239"/>
      <c r="H188" s="235" t="s">
        <v>902</v>
      </c>
      <c r="I188" s="239" t="s">
        <v>903</v>
      </c>
      <c r="J188" s="239"/>
      <c r="K188" s="280"/>
    </row>
    <row r="189" spans="2:11" ht="15" customHeight="1">
      <c r="B189" s="259"/>
      <c r="C189" s="244" t="s">
        <v>904</v>
      </c>
      <c r="D189" s="239"/>
      <c r="E189" s="239"/>
      <c r="F189" s="258" t="s">
        <v>813</v>
      </c>
      <c r="G189" s="239"/>
      <c r="H189" s="239" t="s">
        <v>905</v>
      </c>
      <c r="I189" s="239" t="s">
        <v>847</v>
      </c>
      <c r="J189" s="239"/>
      <c r="K189" s="280"/>
    </row>
    <row r="190" spans="2:11" ht="15" customHeight="1">
      <c r="B190" s="259"/>
      <c r="C190" s="244" t="s">
        <v>906</v>
      </c>
      <c r="D190" s="239"/>
      <c r="E190" s="239"/>
      <c r="F190" s="258" t="s">
        <v>813</v>
      </c>
      <c r="G190" s="239"/>
      <c r="H190" s="239" t="s">
        <v>907</v>
      </c>
      <c r="I190" s="239" t="s">
        <v>847</v>
      </c>
      <c r="J190" s="239"/>
      <c r="K190" s="280"/>
    </row>
    <row r="191" spans="2:11" ht="15" customHeight="1">
      <c r="B191" s="259"/>
      <c r="C191" s="244" t="s">
        <v>908</v>
      </c>
      <c r="D191" s="239"/>
      <c r="E191" s="239"/>
      <c r="F191" s="258" t="s">
        <v>819</v>
      </c>
      <c r="G191" s="239"/>
      <c r="H191" s="239" t="s">
        <v>909</v>
      </c>
      <c r="I191" s="239" t="s">
        <v>847</v>
      </c>
      <c r="J191" s="239"/>
      <c r="K191" s="280"/>
    </row>
    <row r="192" spans="2:11" ht="15" customHeight="1">
      <c r="B192" s="286"/>
      <c r="C192" s="294"/>
      <c r="D192" s="268"/>
      <c r="E192" s="268"/>
      <c r="F192" s="268"/>
      <c r="G192" s="268"/>
      <c r="H192" s="268"/>
      <c r="I192" s="268"/>
      <c r="J192" s="268"/>
      <c r="K192" s="287"/>
    </row>
    <row r="193" spans="2:11" ht="18.75" customHeight="1">
      <c r="B193" s="235"/>
      <c r="C193" s="239"/>
      <c r="D193" s="239"/>
      <c r="E193" s="239"/>
      <c r="F193" s="258"/>
      <c r="G193" s="239"/>
      <c r="H193" s="239"/>
      <c r="I193" s="239"/>
      <c r="J193" s="239"/>
      <c r="K193" s="235"/>
    </row>
    <row r="194" spans="2:11" ht="18.75" customHeight="1">
      <c r="B194" s="235"/>
      <c r="C194" s="239"/>
      <c r="D194" s="239"/>
      <c r="E194" s="239"/>
      <c r="F194" s="258"/>
      <c r="G194" s="239"/>
      <c r="H194" s="239"/>
      <c r="I194" s="239"/>
      <c r="J194" s="239"/>
      <c r="K194" s="235"/>
    </row>
    <row r="195" spans="2:11" ht="18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</row>
    <row r="196" spans="2:11">
      <c r="B196" s="227"/>
      <c r="C196" s="228"/>
      <c r="D196" s="228"/>
      <c r="E196" s="228"/>
      <c r="F196" s="228"/>
      <c r="G196" s="228"/>
      <c r="H196" s="228"/>
      <c r="I196" s="228"/>
      <c r="J196" s="228"/>
      <c r="K196" s="229"/>
    </row>
    <row r="197" spans="2:11" ht="21">
      <c r="B197" s="230"/>
      <c r="C197" s="353" t="s">
        <v>910</v>
      </c>
      <c r="D197" s="353"/>
      <c r="E197" s="353"/>
      <c r="F197" s="353"/>
      <c r="G197" s="353"/>
      <c r="H197" s="353"/>
      <c r="I197" s="353"/>
      <c r="J197" s="353"/>
      <c r="K197" s="231"/>
    </row>
    <row r="198" spans="2:11" ht="25.5" customHeight="1">
      <c r="B198" s="230"/>
      <c r="C198" s="295" t="s">
        <v>911</v>
      </c>
      <c r="D198" s="295"/>
      <c r="E198" s="295"/>
      <c r="F198" s="295" t="s">
        <v>912</v>
      </c>
      <c r="G198" s="296"/>
      <c r="H198" s="352" t="s">
        <v>913</v>
      </c>
      <c r="I198" s="352"/>
      <c r="J198" s="352"/>
      <c r="K198" s="231"/>
    </row>
    <row r="199" spans="2:11" ht="5.25" customHeight="1">
      <c r="B199" s="259"/>
      <c r="C199" s="256"/>
      <c r="D199" s="256"/>
      <c r="E199" s="256"/>
      <c r="F199" s="256"/>
      <c r="G199" s="239"/>
      <c r="H199" s="256"/>
      <c r="I199" s="256"/>
      <c r="J199" s="256"/>
      <c r="K199" s="280"/>
    </row>
    <row r="200" spans="2:11" ht="15" customHeight="1">
      <c r="B200" s="259"/>
      <c r="C200" s="239" t="s">
        <v>903</v>
      </c>
      <c r="D200" s="239"/>
      <c r="E200" s="239"/>
      <c r="F200" s="258" t="s">
        <v>50</v>
      </c>
      <c r="G200" s="239"/>
      <c r="H200" s="350" t="s">
        <v>914</v>
      </c>
      <c r="I200" s="350"/>
      <c r="J200" s="350"/>
      <c r="K200" s="280"/>
    </row>
    <row r="201" spans="2:11" ht="15" customHeight="1">
      <c r="B201" s="259"/>
      <c r="C201" s="265"/>
      <c r="D201" s="239"/>
      <c r="E201" s="239"/>
      <c r="F201" s="258" t="s">
        <v>51</v>
      </c>
      <c r="G201" s="239"/>
      <c r="H201" s="350" t="s">
        <v>915</v>
      </c>
      <c r="I201" s="350"/>
      <c r="J201" s="350"/>
      <c r="K201" s="280"/>
    </row>
    <row r="202" spans="2:11" ht="15" customHeight="1">
      <c r="B202" s="259"/>
      <c r="C202" s="265"/>
      <c r="D202" s="239"/>
      <c r="E202" s="239"/>
      <c r="F202" s="258" t="s">
        <v>54</v>
      </c>
      <c r="G202" s="239"/>
      <c r="H202" s="350" t="s">
        <v>916</v>
      </c>
      <c r="I202" s="350"/>
      <c r="J202" s="350"/>
      <c r="K202" s="280"/>
    </row>
    <row r="203" spans="2:11" ht="15" customHeight="1">
      <c r="B203" s="259"/>
      <c r="C203" s="239"/>
      <c r="D203" s="239"/>
      <c r="E203" s="239"/>
      <c r="F203" s="258" t="s">
        <v>52</v>
      </c>
      <c r="G203" s="239"/>
      <c r="H203" s="350" t="s">
        <v>917</v>
      </c>
      <c r="I203" s="350"/>
      <c r="J203" s="350"/>
      <c r="K203" s="280"/>
    </row>
    <row r="204" spans="2:11" ht="15" customHeight="1">
      <c r="B204" s="259"/>
      <c r="C204" s="239"/>
      <c r="D204" s="239"/>
      <c r="E204" s="239"/>
      <c r="F204" s="258" t="s">
        <v>53</v>
      </c>
      <c r="G204" s="239"/>
      <c r="H204" s="350" t="s">
        <v>918</v>
      </c>
      <c r="I204" s="350"/>
      <c r="J204" s="350"/>
      <c r="K204" s="280"/>
    </row>
    <row r="205" spans="2:11" ht="15" customHeight="1">
      <c r="B205" s="259"/>
      <c r="C205" s="239"/>
      <c r="D205" s="239"/>
      <c r="E205" s="239"/>
      <c r="F205" s="258"/>
      <c r="G205" s="239"/>
      <c r="H205" s="239"/>
      <c r="I205" s="239"/>
      <c r="J205" s="239"/>
      <c r="K205" s="280"/>
    </row>
    <row r="206" spans="2:11" ht="15" customHeight="1">
      <c r="B206" s="259"/>
      <c r="C206" s="239" t="s">
        <v>859</v>
      </c>
      <c r="D206" s="239"/>
      <c r="E206" s="239"/>
      <c r="F206" s="258" t="s">
        <v>86</v>
      </c>
      <c r="G206" s="239"/>
      <c r="H206" s="350" t="s">
        <v>919</v>
      </c>
      <c r="I206" s="350"/>
      <c r="J206" s="350"/>
      <c r="K206" s="280"/>
    </row>
    <row r="207" spans="2:11" ht="15" customHeight="1">
      <c r="B207" s="259"/>
      <c r="C207" s="265"/>
      <c r="D207" s="239"/>
      <c r="E207" s="239"/>
      <c r="F207" s="258" t="s">
        <v>757</v>
      </c>
      <c r="G207" s="239"/>
      <c r="H207" s="350" t="s">
        <v>758</v>
      </c>
      <c r="I207" s="350"/>
      <c r="J207" s="350"/>
      <c r="K207" s="280"/>
    </row>
    <row r="208" spans="2:11" ht="15" customHeight="1">
      <c r="B208" s="259"/>
      <c r="C208" s="239"/>
      <c r="D208" s="239"/>
      <c r="E208" s="239"/>
      <c r="F208" s="258" t="s">
        <v>755</v>
      </c>
      <c r="G208" s="239"/>
      <c r="H208" s="350" t="s">
        <v>920</v>
      </c>
      <c r="I208" s="350"/>
      <c r="J208" s="350"/>
      <c r="K208" s="280"/>
    </row>
    <row r="209" spans="2:11" ht="15" customHeight="1">
      <c r="B209" s="297"/>
      <c r="C209" s="265"/>
      <c r="D209" s="265"/>
      <c r="E209" s="265"/>
      <c r="F209" s="258" t="s">
        <v>759</v>
      </c>
      <c r="G209" s="244"/>
      <c r="H209" s="351" t="s">
        <v>85</v>
      </c>
      <c r="I209" s="351"/>
      <c r="J209" s="351"/>
      <c r="K209" s="298"/>
    </row>
    <row r="210" spans="2:11" ht="15" customHeight="1">
      <c r="B210" s="297"/>
      <c r="C210" s="265"/>
      <c r="D210" s="265"/>
      <c r="E210" s="265"/>
      <c r="F210" s="258" t="s">
        <v>760</v>
      </c>
      <c r="G210" s="244"/>
      <c r="H210" s="351" t="s">
        <v>921</v>
      </c>
      <c r="I210" s="351"/>
      <c r="J210" s="351"/>
      <c r="K210" s="298"/>
    </row>
    <row r="211" spans="2:11" ht="15" customHeight="1">
      <c r="B211" s="297"/>
      <c r="C211" s="265"/>
      <c r="D211" s="265"/>
      <c r="E211" s="265"/>
      <c r="F211" s="299"/>
      <c r="G211" s="244"/>
      <c r="H211" s="300"/>
      <c r="I211" s="300"/>
      <c r="J211" s="300"/>
      <c r="K211" s="298"/>
    </row>
    <row r="212" spans="2:11" ht="15" customHeight="1">
      <c r="B212" s="297"/>
      <c r="C212" s="239" t="s">
        <v>883</v>
      </c>
      <c r="D212" s="265"/>
      <c r="E212" s="265"/>
      <c r="F212" s="258">
        <v>1</v>
      </c>
      <c r="G212" s="244"/>
      <c r="H212" s="351" t="s">
        <v>922</v>
      </c>
      <c r="I212" s="351"/>
      <c r="J212" s="351"/>
      <c r="K212" s="298"/>
    </row>
    <row r="213" spans="2:11" ht="15" customHeight="1">
      <c r="B213" s="297"/>
      <c r="C213" s="265"/>
      <c r="D213" s="265"/>
      <c r="E213" s="265"/>
      <c r="F213" s="258">
        <v>2</v>
      </c>
      <c r="G213" s="244"/>
      <c r="H213" s="351" t="s">
        <v>923</v>
      </c>
      <c r="I213" s="351"/>
      <c r="J213" s="351"/>
      <c r="K213" s="298"/>
    </row>
    <row r="214" spans="2:11" ht="15" customHeight="1">
      <c r="B214" s="297"/>
      <c r="C214" s="265"/>
      <c r="D214" s="265"/>
      <c r="E214" s="265"/>
      <c r="F214" s="258">
        <v>3</v>
      </c>
      <c r="G214" s="244"/>
      <c r="H214" s="351" t="s">
        <v>924</v>
      </c>
      <c r="I214" s="351"/>
      <c r="J214" s="351"/>
      <c r="K214" s="298"/>
    </row>
    <row r="215" spans="2:11" ht="15" customHeight="1">
      <c r="B215" s="297"/>
      <c r="C215" s="265"/>
      <c r="D215" s="265"/>
      <c r="E215" s="265"/>
      <c r="F215" s="258">
        <v>4</v>
      </c>
      <c r="G215" s="244"/>
      <c r="H215" s="351" t="s">
        <v>925</v>
      </c>
      <c r="I215" s="351"/>
      <c r="J215" s="351"/>
      <c r="K215" s="298"/>
    </row>
    <row r="216" spans="2:11" ht="12.75" customHeight="1">
      <c r="B216" s="301"/>
      <c r="C216" s="302"/>
      <c r="D216" s="302"/>
      <c r="E216" s="302"/>
      <c r="F216" s="302"/>
      <c r="G216" s="302"/>
      <c r="H216" s="302"/>
      <c r="I216" s="302"/>
      <c r="J216" s="302"/>
      <c r="K216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SO001 - Vedlejší a ostatn...</vt:lpstr>
      <vt:lpstr>SO101 - Parkovací stání</vt:lpstr>
      <vt:lpstr>Pokyny pro vyplnění</vt:lpstr>
      <vt:lpstr>'Rekapitulace stavby'!Názvy_tisku</vt:lpstr>
      <vt:lpstr>'SO001 - Vedlejší a ostatn...'!Názvy_tisku</vt:lpstr>
      <vt:lpstr>'SO101 - Parkovací stání'!Názvy_tisku</vt:lpstr>
      <vt:lpstr>'Pokyny pro vyplnění'!Oblast_tisku</vt:lpstr>
      <vt:lpstr>'Rekapitulace stavby'!Oblast_tisku</vt:lpstr>
      <vt:lpstr>'SO001 - Vedlejší a ostatn...'!Oblast_tisku</vt:lpstr>
      <vt:lpstr>'SO101 - Parkovací stání'!Oblast_tisku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KUCERA-HP\Kučera</dc:creator>
  <cp:lastModifiedBy>Kučera</cp:lastModifiedBy>
  <dcterms:created xsi:type="dcterms:W3CDTF">2018-03-29T05:33:23Z</dcterms:created>
  <dcterms:modified xsi:type="dcterms:W3CDTF">2018-03-29T05:39:30Z</dcterms:modified>
</cp:coreProperties>
</file>